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exusas.sharepoint.com/sites/FUD/Koplietojamie dokumenti/General/Pārskati 2023/2023_6M/"/>
    </mc:Choice>
  </mc:AlternateContent>
  <xr:revisionPtr revIDLastSave="651" documentId="8_{5752C4AE-3546-49A3-8AA7-0333CC1523F1}" xr6:coauthVersionLast="47" xr6:coauthVersionMax="47" xr10:uidLastSave="{62186F4D-9E63-4F6F-8BF6-63CD576A1812}"/>
  <bookViews>
    <workbookView xWindow="11520" yWindow="0" windowWidth="11520" windowHeight="12360" firstSheet="2" activeTab="2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4" sheetId="16" r:id="rId6"/>
    <sheet name="Pielikumi Nr.5-10" sheetId="6" r:id="rId7"/>
    <sheet name="Pielikumi Nr.11, 12" sheetId="8" r:id="rId8"/>
    <sheet name="Pielikums Nr.14-15" sheetId="11" r:id="rId9"/>
  </sheets>
  <externalReferences>
    <externalReference r:id="rId10"/>
  </externalReferences>
  <definedNames>
    <definedName name="_Hlk71365834" localSheetId="1">'Peļņas vai zaudējumu pārskats'!$B$7</definedName>
    <definedName name="_Toc506281143" localSheetId="6">'Pielikumi Nr.5-10'!$A$36</definedName>
    <definedName name="_Toc506281143" localSheetId="8">'Pielikums Nr.14-15'!#REF!</definedName>
    <definedName name="_Toc506281143" localSheetId="5">'Pielikums Nr.4'!#REF!</definedName>
    <definedName name="_Toc506281145" localSheetId="7">'Pielikumi Nr.11, 12'!$A$2</definedName>
    <definedName name="_Toc506297406" localSheetId="7">'Pielikumi Nr.11, 12'!$A$2</definedName>
    <definedName name="_Toc506297406" localSheetId="6">'Pielikumi Nr.5-10'!$A$2</definedName>
    <definedName name="_Toc506297406" localSheetId="8">'Pielikums Nr.14-15'!#REF!</definedName>
    <definedName name="_Toc506297406" localSheetId="5">'Pielikums Nr.4'!$A$2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D22" i="4"/>
  <c r="H22" i="4" s="1"/>
  <c r="H21" i="4"/>
  <c r="E22" i="4"/>
  <c r="E24" i="4" s="1"/>
  <c r="H24" i="4" s="1"/>
  <c r="H23" i="4"/>
  <c r="D24" i="4"/>
  <c r="F24" i="4"/>
  <c r="G24" i="4"/>
  <c r="A26" i="4"/>
  <c r="B26" i="4"/>
  <c r="H26" i="4"/>
  <c r="H27" i="4"/>
  <c r="H28" i="4"/>
  <c r="H29" i="4"/>
  <c r="C54" i="8"/>
  <c r="J54" i="8" s="1"/>
  <c r="D54" i="8"/>
  <c r="E54" i="8"/>
  <c r="F54" i="8"/>
  <c r="G54" i="8"/>
  <c r="H54" i="8"/>
  <c r="I54" i="8"/>
  <c r="E21" i="8" l="1"/>
  <c r="E20" i="8"/>
  <c r="G31" i="4"/>
  <c r="G17" i="5" l="1"/>
  <c r="F17" i="5"/>
  <c r="E17" i="5"/>
  <c r="D17" i="5"/>
  <c r="E14" i="2" l="1"/>
  <c r="D14" i="2" l="1"/>
  <c r="E13" i="11"/>
  <c r="D33" i="5"/>
  <c r="E33" i="5"/>
  <c r="D26" i="5"/>
  <c r="E26" i="5"/>
  <c r="D3" i="5"/>
  <c r="E3" i="5"/>
  <c r="D11" i="1"/>
  <c r="D13" i="1" s="1"/>
  <c r="E11" i="1"/>
  <c r="E13" i="1" s="1"/>
  <c r="C60" i="6"/>
  <c r="D60" i="6"/>
  <c r="C51" i="6"/>
  <c r="D51" i="6"/>
  <c r="C43" i="6"/>
  <c r="D43" i="6"/>
  <c r="C34" i="6"/>
  <c r="D34" i="6"/>
  <c r="C24" i="6"/>
  <c r="D24" i="6"/>
  <c r="C16" i="6"/>
  <c r="D16" i="6"/>
  <c r="C9" i="6"/>
  <c r="D9" i="6"/>
  <c r="C7" i="6"/>
  <c r="D7" i="6"/>
  <c r="C55" i="6"/>
  <c r="D55" i="6"/>
  <c r="C46" i="6"/>
  <c r="D46" i="6"/>
  <c r="C37" i="6"/>
  <c r="D37" i="6"/>
  <c r="C27" i="6"/>
  <c r="D27" i="6"/>
  <c r="C19" i="6"/>
  <c r="D19" i="6"/>
  <c r="C12" i="6"/>
  <c r="D12" i="6"/>
  <c r="C3" i="6"/>
  <c r="D3" i="6"/>
  <c r="E3" i="6"/>
  <c r="E19" i="6" s="1"/>
  <c r="E27" i="6" s="1"/>
  <c r="E37" i="6" s="1"/>
  <c r="E46" i="6" s="1"/>
  <c r="E55" i="6" s="1"/>
  <c r="F3" i="6"/>
  <c r="F19" i="6" s="1"/>
  <c r="F27" i="6" s="1"/>
  <c r="F37" i="6" s="1"/>
  <c r="F46" i="6" s="1"/>
  <c r="F55" i="6" s="1"/>
  <c r="E7" i="6"/>
  <c r="F7" i="6"/>
  <c r="E9" i="6"/>
  <c r="F9" i="6"/>
  <c r="E16" i="6"/>
  <c r="F16" i="6"/>
  <c r="E24" i="6"/>
  <c r="F24" i="6"/>
  <c r="E34" i="6"/>
  <c r="F34" i="6"/>
  <c r="E43" i="6"/>
  <c r="F43" i="6"/>
  <c r="E51" i="6"/>
  <c r="F51" i="6"/>
  <c r="E60" i="6"/>
  <c r="F60" i="6"/>
  <c r="G15" i="4"/>
  <c r="F51" i="16"/>
  <c r="F46" i="16"/>
  <c r="F39" i="16"/>
  <c r="F38" i="16"/>
  <c r="F33" i="16"/>
  <c r="F32" i="16"/>
  <c r="F27" i="16"/>
  <c r="F26" i="16"/>
  <c r="F25" i="16"/>
  <c r="F24" i="16"/>
  <c r="F23" i="16"/>
  <c r="F22" i="16"/>
  <c r="F21" i="16"/>
  <c r="F20" i="16"/>
  <c r="F19" i="16"/>
  <c r="F14" i="16"/>
  <c r="F13" i="16"/>
  <c r="F12" i="16"/>
  <c r="F11" i="16"/>
  <c r="F10" i="16"/>
  <c r="F9" i="16"/>
  <c r="F8" i="16"/>
  <c r="F7" i="16"/>
  <c r="F6" i="16"/>
  <c r="B1" i="16"/>
  <c r="A1" i="16"/>
  <c r="C10" i="6" l="1"/>
  <c r="F10" i="6"/>
  <c r="E10" i="6"/>
  <c r="D10" i="6"/>
  <c r="E5" i="5"/>
  <c r="E20" i="5" s="1"/>
  <c r="E34" i="5" s="1"/>
  <c r="E36" i="5" s="1"/>
  <c r="E15" i="1"/>
  <c r="E20" i="1" s="1"/>
  <c r="E25" i="1" s="1"/>
  <c r="D5" i="5"/>
  <c r="D20" i="5" s="1"/>
  <c r="D34" i="5" s="1"/>
  <c r="D36" i="5" s="1"/>
  <c r="D15" i="1"/>
  <c r="D20" i="1" s="1"/>
  <c r="D25" i="1" s="1"/>
  <c r="F12" i="6"/>
  <c r="E12" i="6"/>
  <c r="H18" i="4"/>
  <c r="F14" i="2" l="1"/>
  <c r="D3" i="11"/>
  <c r="E3" i="11"/>
  <c r="C3" i="11"/>
  <c r="B89" i="8"/>
  <c r="B90" i="8"/>
  <c r="A90" i="8"/>
  <c r="B85" i="8"/>
  <c r="A85" i="8"/>
  <c r="B79" i="8"/>
  <c r="A79" i="8"/>
  <c r="B69" i="8"/>
  <c r="B65" i="8"/>
  <c r="B61" i="8"/>
  <c r="B59" i="8"/>
  <c r="B54" i="8"/>
  <c r="B49" i="8"/>
  <c r="B70" i="8"/>
  <c r="B71" i="8"/>
  <c r="B72" i="8"/>
  <c r="A71" i="8"/>
  <c r="A72" i="8"/>
  <c r="A70" i="8"/>
  <c r="A69" i="8"/>
  <c r="A61" i="8"/>
  <c r="A59" i="8"/>
  <c r="A54" i="8"/>
  <c r="A65" i="8" s="1"/>
  <c r="A49" i="8"/>
  <c r="B41" i="8"/>
  <c r="A41" i="8"/>
  <c r="B37" i="8"/>
  <c r="A37" i="8"/>
  <c r="B31" i="8"/>
  <c r="A31" i="8"/>
  <c r="B16" i="8"/>
  <c r="B22" i="8"/>
  <c r="B19" i="8"/>
  <c r="A22" i="8"/>
  <c r="A19" i="8"/>
  <c r="A16" i="8"/>
  <c r="B1" i="11"/>
  <c r="B1" i="8"/>
  <c r="B1" i="6"/>
  <c r="B1" i="5"/>
  <c r="B1" i="4"/>
  <c r="B1" i="2"/>
  <c r="B1" i="1"/>
  <c r="A1" i="11"/>
  <c r="A1" i="8"/>
  <c r="A1" i="6"/>
  <c r="A1" i="5"/>
  <c r="A1" i="4"/>
  <c r="A1" i="2"/>
  <c r="A1" i="1"/>
  <c r="C18" i="11" l="1"/>
  <c r="D18" i="11"/>
  <c r="E18" i="11"/>
  <c r="F3" i="5" l="1"/>
  <c r="G3" i="5"/>
  <c r="D13" i="11" l="1"/>
  <c r="D5" i="11"/>
  <c r="G85" i="8"/>
  <c r="H85" i="8"/>
  <c r="I85" i="8"/>
  <c r="C85" i="8"/>
  <c r="D70" i="8"/>
  <c r="E70" i="8"/>
  <c r="F70" i="8"/>
  <c r="G70" i="8"/>
  <c r="H70" i="8"/>
  <c r="I70" i="8"/>
  <c r="J68" i="8"/>
  <c r="J67" i="8"/>
  <c r="J66" i="8"/>
  <c r="J58" i="8"/>
  <c r="J57" i="8"/>
  <c r="J56" i="8"/>
  <c r="J55" i="8"/>
  <c r="D37" i="8"/>
  <c r="D23" i="8"/>
  <c r="E13" i="8"/>
  <c r="E12" i="8"/>
  <c r="E11" i="8"/>
  <c r="E7" i="11" l="1"/>
  <c r="C5" i="11" s="1"/>
  <c r="F44" i="2"/>
  <c r="F34" i="2"/>
  <c r="F28" i="2"/>
  <c r="E44" i="2"/>
  <c r="E34" i="2"/>
  <c r="E28" i="2"/>
  <c r="F19" i="2"/>
  <c r="F12" i="2"/>
  <c r="G18" i="1"/>
  <c r="F18" i="1"/>
  <c r="G11" i="1"/>
  <c r="G13" i="1" s="1"/>
  <c r="F11" i="1"/>
  <c r="F13" i="1" s="1"/>
  <c r="F45" i="2" l="1"/>
  <c r="F20" i="2"/>
  <c r="G15" i="1"/>
  <c r="G20" i="1" s="1"/>
  <c r="G25" i="1" s="1"/>
  <c r="G5" i="5"/>
  <c r="F15" i="1"/>
  <c r="F5" i="5"/>
  <c r="F20" i="5" s="1"/>
  <c r="E45" i="2"/>
  <c r="B40" i="8"/>
  <c r="B83" i="8" s="1"/>
  <c r="B91" i="8"/>
  <c r="A89" i="8"/>
  <c r="A83" i="8"/>
  <c r="A40" i="8"/>
  <c r="F20" i="1" l="1"/>
  <c r="F25" i="1" s="1"/>
  <c r="D7" i="11" l="1"/>
  <c r="C7" i="11" s="1"/>
  <c r="G16" i="4"/>
  <c r="G25" i="4" s="1"/>
  <c r="F15" i="4"/>
  <c r="F16" i="4" s="1"/>
  <c r="F25" i="4" s="1"/>
  <c r="D15" i="4"/>
  <c r="D16" i="4" s="1"/>
  <c r="D25" i="4" s="1"/>
  <c r="H14" i="4"/>
  <c r="E13" i="4"/>
  <c r="E15" i="4" s="1"/>
  <c r="E16" i="4" s="1"/>
  <c r="E25" i="4" s="1"/>
  <c r="D13" i="4"/>
  <c r="H12" i="4"/>
  <c r="H11" i="4"/>
  <c r="H9" i="4"/>
  <c r="H8" i="4"/>
  <c r="H7" i="4"/>
  <c r="E19" i="2"/>
  <c r="D19" i="2"/>
  <c r="H13" i="4" l="1"/>
  <c r="H25" i="4"/>
  <c r="H16" i="4"/>
  <c r="H15" i="4"/>
  <c r="C13" i="11"/>
  <c r="J49" i="8" l="1"/>
  <c r="D65" i="8"/>
  <c r="E65" i="8"/>
  <c r="F65" i="8"/>
  <c r="E38" i="8"/>
  <c r="E39" i="8"/>
  <c r="E32" i="8"/>
  <c r="E33" i="8"/>
  <c r="E34" i="8"/>
  <c r="E17" i="8"/>
  <c r="E18" i="8"/>
  <c r="E16" i="8"/>
  <c r="E6" i="8"/>
  <c r="C10" i="8"/>
  <c r="D10" i="8"/>
  <c r="F69" i="8" l="1"/>
  <c r="F85" i="8" s="1"/>
  <c r="E69" i="8"/>
  <c r="E85" i="8" s="1"/>
  <c r="D69" i="8"/>
  <c r="D85" i="8" s="1"/>
  <c r="D14" i="8"/>
  <c r="D24" i="8"/>
  <c r="C14" i="8"/>
  <c r="C31" i="8" s="1"/>
  <c r="E10" i="8"/>
  <c r="D25" i="8" l="1"/>
  <c r="D31" i="8"/>
  <c r="E31" i="8" s="1"/>
  <c r="E35" i="8" s="1"/>
  <c r="J69" i="8"/>
  <c r="J85" i="8" s="1"/>
  <c r="E14" i="8"/>
  <c r="J86" i="8"/>
  <c r="J87" i="8"/>
  <c r="J88" i="8"/>
  <c r="D89" i="8"/>
  <c r="E89" i="8"/>
  <c r="F89" i="8"/>
  <c r="G89" i="8"/>
  <c r="H89" i="8"/>
  <c r="I89" i="8"/>
  <c r="C89" i="8"/>
  <c r="J80" i="8"/>
  <c r="J81" i="8"/>
  <c r="J82" i="8"/>
  <c r="J61" i="8"/>
  <c r="J70" i="8" s="1"/>
  <c r="J63" i="8"/>
  <c r="J64" i="8"/>
  <c r="J62" i="8"/>
  <c r="J51" i="8"/>
  <c r="C70" i="8"/>
  <c r="J52" i="8"/>
  <c r="J53" i="8"/>
  <c r="J50" i="8"/>
  <c r="I71" i="8"/>
  <c r="D41" i="8"/>
  <c r="D35" i="8"/>
  <c r="D42" i="8" s="1"/>
  <c r="C35" i="8"/>
  <c r="E23" i="8"/>
  <c r="C23" i="8"/>
  <c r="E19" i="8"/>
  <c r="E24" i="8" s="1"/>
  <c r="C19" i="8"/>
  <c r="C22" i="8" s="1"/>
  <c r="G33" i="5"/>
  <c r="G26" i="5"/>
  <c r="F33" i="5"/>
  <c r="F26" i="5"/>
  <c r="H30" i="4"/>
  <c r="H31" i="4"/>
  <c r="E32" i="4"/>
  <c r="F32" i="4"/>
  <c r="G32" i="4"/>
  <c r="H17" i="4"/>
  <c r="D33" i="4"/>
  <c r="E12" i="2"/>
  <c r="E20" i="2" s="1"/>
  <c r="D44" i="2"/>
  <c r="D34" i="2"/>
  <c r="D28" i="2"/>
  <c r="D12" i="2"/>
  <c r="D20" i="2" s="1"/>
  <c r="H59" i="8" l="1"/>
  <c r="H71" i="8"/>
  <c r="C59" i="8"/>
  <c r="C71" i="8"/>
  <c r="C24" i="8"/>
  <c r="D45" i="2"/>
  <c r="I59" i="8"/>
  <c r="G71" i="8"/>
  <c r="G59" i="8"/>
  <c r="F71" i="8"/>
  <c r="F59" i="8"/>
  <c r="E59" i="8"/>
  <c r="E71" i="8"/>
  <c r="D71" i="8"/>
  <c r="D59" i="8"/>
  <c r="D79" i="8" s="1"/>
  <c r="D83" i="8" s="1"/>
  <c r="D91" i="8" s="1"/>
  <c r="E22" i="8"/>
  <c r="E25" i="8" s="1"/>
  <c r="G20" i="5"/>
  <c r="G34" i="5" s="1"/>
  <c r="G36" i="5" s="1"/>
  <c r="F34" i="5"/>
  <c r="F36" i="5" s="1"/>
  <c r="E33" i="4"/>
  <c r="F33" i="4"/>
  <c r="G33" i="4"/>
  <c r="J89" i="8"/>
  <c r="H32" i="4"/>
  <c r="J65" i="8"/>
  <c r="H79" i="8" l="1"/>
  <c r="H83" i="8" s="1"/>
  <c r="H91" i="8" s="1"/>
  <c r="H72" i="8"/>
  <c r="H90" i="8" s="1"/>
  <c r="J71" i="8"/>
  <c r="I72" i="8"/>
  <c r="I90" i="8" s="1"/>
  <c r="I79" i="8"/>
  <c r="I83" i="8" s="1"/>
  <c r="I91" i="8" s="1"/>
  <c r="G72" i="8"/>
  <c r="G90" i="8" s="1"/>
  <c r="G79" i="8"/>
  <c r="G83" i="8" s="1"/>
  <c r="G91" i="8" s="1"/>
  <c r="F72" i="8"/>
  <c r="F90" i="8" s="1"/>
  <c r="F79" i="8"/>
  <c r="F83" i="8" s="1"/>
  <c r="F91" i="8" s="1"/>
  <c r="E72" i="8"/>
  <c r="E90" i="8" s="1"/>
  <c r="E79" i="8"/>
  <c r="E83" i="8" s="1"/>
  <c r="E91" i="8" s="1"/>
  <c r="C79" i="8"/>
  <c r="C83" i="8" s="1"/>
  <c r="C72" i="8"/>
  <c r="C90" i="8" s="1"/>
  <c r="C25" i="8"/>
  <c r="C37" i="8"/>
  <c r="C41" i="8" s="1"/>
  <c r="D72" i="8"/>
  <c r="D90" i="8" s="1"/>
  <c r="J59" i="8"/>
  <c r="H33" i="4"/>
  <c r="E37" i="8" l="1"/>
  <c r="E41" i="8" s="1"/>
  <c r="C40" i="8"/>
  <c r="C42" i="8" s="1"/>
  <c r="J79" i="8"/>
  <c r="J72" i="8"/>
  <c r="J90" i="8"/>
  <c r="C91" i="8"/>
  <c r="J91" i="8" s="1"/>
  <c r="J83" i="8"/>
  <c r="E40" i="8"/>
  <c r="E42" i="8" s="1"/>
</calcChain>
</file>

<file path=xl/sharedStrings.xml><?xml version="1.0" encoding="utf-8"?>
<sst xmlns="http://schemas.openxmlformats.org/spreadsheetml/2006/main" count="807" uniqueCount="479">
  <si>
    <t>AKCIJU SABIEDRĪBAS "CONEXUS BALTIC GRID" Saīsinātie starpperiodu finanšu pārskati par periodu no 01.01.2023. līdz 30.06.2023.</t>
  </si>
  <si>
    <t>JOINT STOCK COMPANY CONEXUS BALTIC GRID Condensed interim statements for the period from 01.01.2023 until 30.06.2023</t>
  </si>
  <si>
    <t>Galvenie darbības rādītāji</t>
  </si>
  <si>
    <t>Main operational indicators</t>
  </si>
  <si>
    <t>01.01.2019 -</t>
  </si>
  <si>
    <t>01.01.2020 -</t>
  </si>
  <si>
    <t>01.01.2021 -</t>
  </si>
  <si>
    <t>01.01.2022 -</t>
  </si>
  <si>
    <t>01.01.2023 -</t>
  </si>
  <si>
    <t xml:space="preserve">Δ </t>
  </si>
  <si>
    <t>%</t>
  </si>
  <si>
    <t xml:space="preserve">Pārvadītā dabasgāze </t>
  </si>
  <si>
    <t>Transmitted natural gas</t>
  </si>
  <si>
    <t>TWh</t>
  </si>
  <si>
    <t>Inčukalna PGK piepildījums pārskata perioda beigās*</t>
  </si>
  <si>
    <t>Inčukalns UGS filling at the end of reporting period*</t>
  </si>
  <si>
    <t>Latvijā patērētās dabasgāzes apjoms**</t>
  </si>
  <si>
    <t>Volume of natural gas consumed in Latvia**</t>
  </si>
  <si>
    <t>Izņemtās dabasgāzes apjoms no IPGK</t>
  </si>
  <si>
    <t>Volume of natural gas withdrawn from Inčukalns UGS</t>
  </si>
  <si>
    <t>Ieņēmumi no pamatdarbības***</t>
  </si>
  <si>
    <t>Net turnover***</t>
  </si>
  <si>
    <t>'000 EUR</t>
  </si>
  <si>
    <t>EBITDA</t>
  </si>
  <si>
    <t>Neto peļņa</t>
  </si>
  <si>
    <t>Net profit</t>
  </si>
  <si>
    <t>Kopējie aktīvi</t>
  </si>
  <si>
    <t>Total assets</t>
  </si>
  <si>
    <t>Investīcijas (izpilde)</t>
  </si>
  <si>
    <t>Investments</t>
  </si>
  <si>
    <t>Nolietojums</t>
  </si>
  <si>
    <t>Depreciation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</si>
  <si>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</si>
  <si>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</si>
  <si>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</si>
  <si>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</si>
  <si>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</si>
  <si>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</si>
  <si>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</si>
  <si>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</si>
  <si>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</si>
  <si>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</si>
  <si>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</si>
  <si>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</si>
  <si>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</si>
  <si>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</si>
  <si>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</si>
  <si>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amount</t>
  </si>
  <si>
    <t>*Ieskaitot energoapgādes drošuma rezerves</t>
  </si>
  <si>
    <t>*Including energy supply security reserves</t>
  </si>
  <si>
    <t>**Dabasgāzes sadales sistēmā ievadītais dabasgāzes apjoms</t>
  </si>
  <si>
    <t>* *Volume of natural gas injected into the distribution system</t>
  </si>
  <si>
    <t>*** Salīdzinošo periodu dati pārklasificēti, lai būtu salīdzināmi ar 2023. gada datiem</t>
  </si>
  <si>
    <t>*** Comparative figures reclassified to be comparable with 2023 figures</t>
  </si>
  <si>
    <t>Kredītlīguma nosacījumi:</t>
  </si>
  <si>
    <t>Financial covenants:</t>
  </si>
  <si>
    <t>**** Pašu kapitāla pietiekamības koef.</t>
  </si>
  <si>
    <t>**** Shareholders' equity ratio</t>
  </si>
  <si>
    <t>&gt;50%</t>
  </si>
  <si>
    <t>***** Saistību sloga koef.</t>
  </si>
  <si>
    <t>*****Net debt to EBITDA ratio</t>
  </si>
  <si>
    <t>&lt; 5</t>
  </si>
  <si>
    <t>*** ***Saistību apkalpošanas koeficients (DSCR)</t>
  </si>
  <si>
    <t>******Debt-service Coverage Ratio (DSCR)</t>
  </si>
  <si>
    <t>&gt;1.2</t>
  </si>
  <si>
    <t>Galvenie finanšu rādītāji</t>
  </si>
  <si>
    <t>Main financial indicators</t>
  </si>
  <si>
    <t>2023  / 30.06.2023 </t>
  </si>
  <si>
    <t>20212 / 30.06.2022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</si>
  <si>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</si>
  <si>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</si>
  <si>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</si>
  <si>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Neto apgrozījums </t>
  </si>
  <si>
    <t>Net turnover</t>
  </si>
  <si>
    <t>EBITDA </t>
  </si>
  <si>
    <t>Neto peļņa </t>
  </si>
  <si>
    <t>Aktīvu kopsumma  </t>
  </si>
  <si>
    <t>Investīcijas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</si>
  <si>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</si>
  <si>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</si>
  <si>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</si>
  <si>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Pielikums
Note</t>
  </si>
  <si>
    <t>01.04.2023.-30.06.2023.</t>
  </si>
  <si>
    <t>01.04.2022.-30.06.2022.</t>
  </si>
  <si>
    <t>01.01.2023.-30.06.2023.</t>
  </si>
  <si>
    <t>01.01.2022.-30.06.2022.</t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</si>
  <si>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</si>
  <si>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</si>
  <si>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</si>
  <si>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</si>
  <si>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</si>
  <si>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</si>
  <si>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</si>
  <si>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</si>
  <si>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</si>
  <si>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</si>
  <si>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</si>
  <si>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</si>
  <si>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</si>
  <si>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11, 12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</si>
  <si>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</si>
  <si>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</si>
  <si>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izmaksas</t>
  </si>
  <si>
    <t>Financial costs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</si>
  <si>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</si>
  <si>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</si>
  <si>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</si>
  <si>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</si>
  <si>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</si>
  <si>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period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</si>
  <si>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</si>
  <si>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</si>
  <si>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</si>
  <si>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</si>
  <si>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</si>
  <si>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</si>
  <si>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t>Citi apvienotie ienākumi / (zaudējumi):</t>
  </si>
  <si>
    <t>Other comprehensive income:</t>
  </si>
  <si>
    <t>Pamatlīdzekļu pārvērtēšana</t>
  </si>
  <si>
    <t>PPE revaluation</t>
  </si>
  <si>
    <t xml:space="preserve">                           -   </t>
  </si>
  <si>
    <t>Pēcnodarbinātības pabalstu pārvērtējumi aktuāra pieņēmumu izmaiņu rezultātā</t>
  </si>
  <si>
    <t>Revaluations of post - employment benefits as a result of changes in actuarial assumptions</t>
  </si>
  <si>
    <t xml:space="preserve">Kopā citi apvienotie ienākumi / (zaudējumi), kas nav pārklasificējami uz pelņu vai zaudējumiem nākamajos periodos </t>
  </si>
  <si>
    <t>Total other comprehensive income / (loss) not to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</si>
  <si>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</si>
  <si>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</si>
  <si>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</si>
  <si>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</si>
  <si>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</si>
  <si>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</si>
  <si>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</si>
  <si>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</si>
  <si>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</si>
  <si>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</si>
  <si>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</si>
  <si>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</si>
  <si>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</si>
  <si>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</si>
  <si>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</si>
  <si>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</si>
  <si>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</si>
  <si>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</si>
  <si>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</si>
  <si>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</si>
  <si>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kopā:</t>
  </si>
  <si>
    <t>Total long-term investments: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</si>
  <si>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</si>
  <si>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</si>
  <si>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</si>
  <si>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</si>
  <si>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</si>
  <si>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</si>
  <si>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</si>
  <si>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</si>
  <si>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</si>
  <si>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</si>
  <si>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</si>
  <si>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</si>
  <si>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kopā:</t>
  </si>
  <si>
    <t>Total current assets:</t>
  </si>
  <si>
    <t>AKTĪVU KOPSUMMA:</t>
  </si>
  <si>
    <t>TOTAL ASSETS:</t>
  </si>
  <si>
    <t>SAISTĪBAS UN PAŠU KAPITĀLS</t>
  </si>
  <si>
    <t>EQUITY AND LIABILITIES</t>
  </si>
  <si>
    <t>Pašu kapitāls:</t>
  </si>
  <si>
    <t>Equity: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</si>
  <si>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</si>
  <si>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</si>
  <si>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</si>
  <si>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</si>
  <si>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</si>
  <si>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</si>
  <si>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</si>
  <si>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</si>
  <si>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kopā:</t>
  </si>
  <si>
    <t>Total equity: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</si>
  <si>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</si>
  <si>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</si>
  <si>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</si>
  <si>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</si>
  <si>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</si>
  <si>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</si>
  <si>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</si>
  <si>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</si>
  <si>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</si>
  <si>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</si>
  <si>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kopā:</t>
  </si>
  <si>
    <t>Total non-current liabilities: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</si>
  <si>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</si>
  <si>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</si>
  <si>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</si>
  <si>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</si>
  <si>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</si>
  <si>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</si>
  <si>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</si>
  <si>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</si>
  <si>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</si>
  <si>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</si>
  <si>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</si>
  <si>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</si>
  <si>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</si>
  <si>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</si>
  <si>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</si>
  <si>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</si>
  <si>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kopā:</t>
  </si>
  <si>
    <t>Total current liabilities:</t>
  </si>
  <si>
    <t>SAISTĪBU UN PAŠU KAPITĀLA KOPSUMMA:</t>
  </si>
  <si>
    <t>TOTAL EQUITY AND LIABILITIES</t>
  </si>
  <si>
    <t>Pārskats par izmaiņām pašu kapitālā</t>
  </si>
  <si>
    <t>Statement in changes of equity</t>
  </si>
  <si>
    <t>Pielikums</t>
  </si>
  <si>
    <t>Kopā</t>
  </si>
  <si>
    <t>Note</t>
  </si>
  <si>
    <t>Total</t>
  </si>
  <si>
    <t>Sākuma atlikums 01.01.2022.</t>
  </si>
  <si>
    <t>Opening balance at 01.01.2022</t>
  </si>
  <si>
    <t>Aprēķinātās dividendes</t>
  </si>
  <si>
    <t>Calculated dividends</t>
  </si>
  <si>
    <t>Pārvērtēšanas rezerves samazinājums</t>
  </si>
  <si>
    <t>Reduction of revaluation reserve</t>
  </si>
  <si>
    <t>Citi apvienotie ienākumi:</t>
  </si>
  <si>
    <t>Pārvērtēšanas rezerves palielinājums</t>
  </si>
  <si>
    <t>Increase of revaluation reserve</t>
  </si>
  <si>
    <t>Revaluations of post-employment benefits as a result of changes in actuarial assumptions</t>
  </si>
  <si>
    <t>-</t>
  </si>
  <si>
    <t xml:space="preserve">Kopā citi apvienotie ienākumi </t>
  </si>
  <si>
    <t>Total other comprehensive income</t>
  </si>
  <si>
    <t>Pārskata perioda peļņa 01.01.2022.-30.06.2022.</t>
  </si>
  <si>
    <t>Profit for the period 01.01.2022-30.06.2022</t>
  </si>
  <si>
    <t>2022. gada 30.jūnijā</t>
  </si>
  <si>
    <t>At 30 June 2022</t>
  </si>
  <si>
    <t>Pārskata perioda peļņa 01.07.2022.-31.12.2022.</t>
  </si>
  <si>
    <t>Profit for the period 01.07.2022-31.12.2022</t>
  </si>
  <si>
    <t>2022. gada 31. decembrī</t>
  </si>
  <si>
    <t>At 31 December 2022</t>
  </si>
  <si>
    <t xml:space="preserve">Total </t>
  </si>
  <si>
    <t>2023. gada 30.jūnijā</t>
  </si>
  <si>
    <t>At 30 June 2023</t>
  </si>
  <si>
    <t>Naudas plūsmas pārskats</t>
  </si>
  <si>
    <t>Statement of cash flows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</si>
  <si>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</si>
  <si>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</si>
  <si>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</si>
  <si>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</si>
  <si>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</si>
  <si>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</si>
  <si>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</t>
  </si>
  <si>
    <t>- depreciation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</si>
  <si>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</si>
  <si>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</si>
  <si>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</si>
  <si>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</si>
  <si>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zaudējumi no pamatlīdzekļu izslēgšanas</t>
  </si>
  <si>
    <t>- loss on disposal of PPEs</t>
  </si>
  <si>
    <t>- uzkrājumu izmaiņas</t>
  </si>
  <si>
    <t>- changes in provisions</t>
  </si>
  <si>
    <t>- ES līdzfinansējuma atzīšana ieņēmumos</t>
  </si>
  <si>
    <t>- recognised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</si>
  <si>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</si>
  <si>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</si>
  <si>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</si>
  <si>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</si>
  <si>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</si>
  <si>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</si>
  <si>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parādu no līgumiem ar klientiem, pārējo debitoru un nākamo periodu izdevumu (palielinājums) / samazinājums</t>
  </si>
  <si>
    <t>- (increase) / decrease of receivables from contracts with customers, other receivables and deferred expenses</t>
  </si>
  <si>
    <t>- krājumu (palielinājums) / samazinājums</t>
  </si>
  <si>
    <t>- (increase) / decrease in inventories</t>
  </si>
  <si>
    <t>- nomas saistību, parādu piegādātājiem un darbuzņēmējiem, uzkrāto saistību, no pircējiem saņemto avansu un pārējo saistību palielinājums / (samazinājums)</t>
  </si>
  <si>
    <t>- increase / (decrease) of lease liabilities, trade payables, accrued liabilities, advances from customers and other liabilities</t>
  </si>
  <si>
    <t>Samaksātais uzņēmumu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</si>
  <si>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</si>
  <si>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</si>
  <si>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</si>
  <si>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</si>
  <si>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</si>
  <si>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</si>
  <si>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</si>
  <si>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</si>
  <si>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</si>
  <si>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</si>
  <si>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</si>
  <si>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</si>
  <si>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</si>
  <si>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</si>
  <si>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</si>
  <si>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finanšu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</si>
  <si>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</si>
  <si>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</si>
  <si>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</si>
  <si>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</si>
  <si>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</si>
  <si>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</si>
  <si>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</si>
  <si>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</si>
  <si>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</si>
  <si>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</si>
  <si>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</si>
  <si>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finanšu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</si>
  <si>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</si>
  <si>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</si>
  <si>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</si>
  <si>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</si>
  <si>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</si>
  <si>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</si>
  <si>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</si>
  <si>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1. Segmentu informācija</t>
  </si>
  <si>
    <t>1. Segment information</t>
  </si>
  <si>
    <t>Segmentu peļņas vai zaudējumu aprēķini par periodu 01.01.2023-30.06.2023:</t>
  </si>
  <si>
    <t>Segment income statements for the period 01.01.2023.-30.06.2023.: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</si>
  <si>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</si>
  <si>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</si>
  <si>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</si>
  <si>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</si>
  <si>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</si>
  <si>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</si>
  <si>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</si>
  <si>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</si>
  <si>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</si>
  <si>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</si>
  <si>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</si>
  <si>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</si>
  <si>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Uzņēmumu ienākuma nodoklis</t>
  </si>
  <si>
    <t>Profit for the reporting period</t>
  </si>
  <si>
    <t>Segmentu peļņas vai zaudējumu aprēķini par periodu 01.01.2022-30.06.2022:</t>
  </si>
  <si>
    <t>Segment income statements for the period par periodu 01.01.2022-30.06.2022:</t>
  </si>
  <si>
    <t>Segmentu kopējie aktīvi 2023. gada 31. martā un investīcijas periodā 01.01.2023-30.06.2023:</t>
  </si>
  <si>
    <t>Total assets by segments as at 30.06.2023 and investments during period 01.01.2023-30.06.2023: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</si>
  <si>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</si>
  <si>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</si>
  <si>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</si>
  <si>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</si>
  <si>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>Segmentu kopējie aktīvi 2022. gada 31. martā un investīcijas periodā 01.01.2022-30.06.2022:</t>
  </si>
  <si>
    <t>Total assets by segments as at 30.06.2022 and investments during period 01.01.2022-30.06.2022:</t>
  </si>
  <si>
    <t>Lielākie klienti</t>
  </si>
  <si>
    <t>Major customers</t>
  </si>
  <si>
    <t>Gūtie pamatdarbības ieņēmumi no lielākajiem klientiem, kuri katrs individuāli pārstāv vismaz 10% no kopējiem Conexus pamatdarbības ieņēmumiem periodā 01.01.2023-30.06.2023:</t>
  </si>
  <si>
    <t>Revenue generated during uring period 01.01.2023-30.06.2023 from major customers, each of whom individually represent at least 10% of Conexus’ total revenue:</t>
  </si>
  <si>
    <t>Starpība</t>
  </si>
  <si>
    <t>Pamatdarbības ieņēmumi no lielākajiem klientiem</t>
  </si>
  <si>
    <t>Revenue from major customers</t>
  </si>
  <si>
    <t>Gūtie pamatdarbības ieņēmumi no lielākajiem klientiem, kuri katrs individuāli pārstāv vismaz 10% no kopējiem Conexus pamatdarbības ieņēmumiem periodā 01.01.2022-30.06.2022:</t>
  </si>
  <si>
    <t>Revenue generated during uring period 01.01.2022-30.06.2022 from major customers, each of whom individually represent at least 10% of Conexus’ total revenue:</t>
  </si>
  <si>
    <t>5. Ieņēmumi</t>
  </si>
  <si>
    <t>Ieņēmumi no līgumiem ar klientiem, kas atzīti laika gaitā</t>
  </si>
  <si>
    <t>Revenue from contracts with customers recognised over time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</si>
  <si>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</si>
  <si>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</si>
  <si>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</si>
  <si>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</si>
  <si>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</si>
  <si>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</si>
  <si>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balansēšanas darbībām</t>
  </si>
  <si>
    <t>Income from balancing activities </t>
  </si>
  <si>
    <t>Izdevumi no balansēšanas darbībām</t>
  </si>
  <si>
    <t>Cost of balancing activities</t>
  </si>
  <si>
    <t>6. Pārējie ieņēmumi</t>
  </si>
  <si>
    <t>Ieņēmumi no ES līdzfinansējuma</t>
  </si>
  <si>
    <t>Income from EU co-financing</t>
  </si>
  <si>
    <t>Citi ieņēmumi</t>
  </si>
  <si>
    <t>Neto ieņēmumi no pamatlīdzekļu atsavināšanas </t>
  </si>
  <si>
    <t>Net income from the disposal of PPE's</t>
  </si>
  <si>
    <t>7.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</si>
  <si>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</si>
  <si>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</si>
  <si>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</si>
  <si>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</si>
  <si>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</si>
  <si>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</si>
  <si>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</si>
  <si>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</si>
  <si>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</si>
  <si>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</si>
  <si>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8. Personāla izmaksas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</si>
  <si>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</si>
  <si>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</si>
  <si>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</si>
  <si>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</si>
  <si>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</si>
  <si>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</si>
  <si>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</si>
  <si>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</si>
  <si>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</si>
  <si>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 xml:space="preserve">  </t>
  </si>
  <si>
    <t>9.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</si>
  <si>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</si>
  <si>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</si>
  <si>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</si>
  <si>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</si>
  <si>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</si>
  <si>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</si>
  <si>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Net loss on disposals of PPE</t>
  </si>
  <si>
    <t>*Nekustamā īpašuma nodoklis, dabas resursu nodoklis, sabiedrisko pakalpojumu regulatora nodeva, valsts un pašvaldību nodevas, Uzņēmumu ienākuma nodoklis no nosacīti sadalītās peļņas</t>
  </si>
  <si>
    <t>* Real estate tax, Natural resources tax, Public Utilities Commission fee, State and municipal fees, Corporate income tax from deemed profit distribution</t>
  </si>
  <si>
    <t>10. Finanšu izmaksas</t>
  </si>
  <si>
    <t>Financial expenses</t>
  </si>
  <si>
    <t>Nomas procentu izdevumi</t>
  </si>
  <si>
    <t>Lease interest expense</t>
  </si>
  <si>
    <t>11.  Nemateriālie aktīvi</t>
  </si>
  <si>
    <t>Nemateriālie ieguldījumi</t>
  </si>
  <si>
    <t>Nemateriālo ieguldījumu izveide</t>
  </si>
  <si>
    <t>KOPĀ</t>
  </si>
  <si>
    <t>Software</t>
  </si>
  <si>
    <t>Assets under developement</t>
  </si>
  <si>
    <t>TOTAL</t>
  </si>
  <si>
    <t>Sākotnējā vērtība</t>
  </si>
  <si>
    <t>Historical cost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</si>
  <si>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</si>
  <si>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31.12.2021.</t>
  </si>
  <si>
    <t>Iegādāts</t>
  </si>
  <si>
    <t>Additions</t>
  </si>
  <si>
    <t>Pārklasificēts</t>
  </si>
  <si>
    <t>Transfers</t>
  </si>
  <si>
    <t>Norakstīts</t>
  </si>
  <si>
    <t>Disposals</t>
  </si>
  <si>
    <t>30.06.2022.</t>
  </si>
  <si>
    <t>31.12.2022.</t>
  </si>
  <si>
    <t>Amortizācija</t>
  </si>
  <si>
    <t>Amortisation</t>
  </si>
  <si>
    <t>Aprēķināts</t>
  </si>
  <si>
    <t>Amortisation charge</t>
  </si>
  <si>
    <t>Uzskaites vērtība 31.12.2021.</t>
  </si>
  <si>
    <t>Net book value at 31.12.2021</t>
  </si>
  <si>
    <t>Uzskaites vērtība 30.06.2022.</t>
  </si>
  <si>
    <t>Net book value at 30.06.2022</t>
  </si>
  <si>
    <t>Uzskaites vērtība 31.12.2022.</t>
  </si>
  <si>
    <t>Net book value at 31.12.2022</t>
  </si>
  <si>
    <t>30.06.2023.</t>
  </si>
  <si>
    <t>Uzskaites vērtība 30.06.2023</t>
  </si>
  <si>
    <t>Net book value at 30.06.2023</t>
  </si>
  <si>
    <t>12. Pamatlīdzekļi</t>
  </si>
  <si>
    <t>Zeme</t>
  </si>
  <si>
    <t>Ēkas, būves</t>
  </si>
  <si>
    <t>Tehnoloģiskās iekārtas un ierīces</t>
  </si>
  <si>
    <t>Pārējie pamat-līdzekļi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</si>
  <si>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</si>
  <si>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</si>
  <si>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</si>
  <si>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</si>
  <si>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</si>
  <si>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</si>
  <si>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</si>
  <si>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</si>
  <si>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</si>
  <si>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</si>
  <si>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</si>
  <si>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</si>
  <si>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</si>
  <si>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Pārvietots</t>
  </si>
  <si>
    <t>Uzkrātais nolietojums</t>
  </si>
  <si>
    <t>Accumulated depreciation</t>
  </si>
  <si>
    <t>Claculated depreciation</t>
  </si>
  <si>
    <t>Pamatlīdzekļi (Turpinājums)</t>
  </si>
  <si>
    <t>Property, plant and equipment (Continued)</t>
  </si>
  <si>
    <t>Calculated</t>
  </si>
  <si>
    <t xml:space="preserve">                     -   </t>
  </si>
  <si>
    <t>14.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</si>
  <si>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</si>
  <si>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</si>
  <si>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</si>
  <si>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izmaksās</t>
  </si>
  <si>
    <t>Recognised during the reporting year</t>
  </si>
  <si>
    <t>Pārnests uz nākamajiem periodiem</t>
  </si>
  <si>
    <t>Carried forward to future periods</t>
  </si>
  <si>
    <t>t.sk.īstermiņa daļa</t>
  </si>
  <si>
    <t>Including short-term portion</t>
  </si>
  <si>
    <t>ilgtermiņa daļa</t>
  </si>
  <si>
    <t>Long-term portion</t>
  </si>
  <si>
    <t>15.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</si>
  <si>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</si>
  <si>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</si>
  <si>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</si>
  <si>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</si>
  <si>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</si>
  <si>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t>Uzkrātās procentu saistības aizņēmumiem no kredītiestādēm</t>
  </si>
  <si>
    <t>Accrued interest on borrowings from fonancial institutions</t>
  </si>
  <si>
    <t>(Ieņēmumi) / izmaksas no depozītu procentiem un valūtas kursa svārstībām</t>
  </si>
  <si>
    <t>(Gain) / losses from deposit interest and exchange rate fluctuations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</si>
</sst>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0\p\p\t;\(0\p\p\t\)"/>
    <numFmt numFmtId="173" formatCode="#,##0;\(#,##0\);\-"/>
    <numFmt numFmtId="174" formatCode="0.0\p\p\t;\(0.0\p\p\t\)"/>
    <numFmt numFmtId="175" formatCode="#,##0.0_ ;\-#,##0.0\ "/>
  </numFmts>
  <fonts count="4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i/>
      <sz val="1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medium">
        <color rgb="FFEEECF0"/>
      </top>
      <bottom style="double">
        <color indexed="64"/>
      </bottom>
      <diagonal/>
    </border>
    <border>
      <left/>
      <right/>
      <top style="dotted">
        <color theme="2"/>
      </top>
      <bottom/>
      <diagonal/>
    </border>
    <border>
      <left/>
      <right/>
      <top style="medium">
        <color rgb="FFEEECF0"/>
      </top>
      <bottom/>
      <diagonal/>
    </border>
    <border>
      <left/>
      <right/>
      <top/>
      <bottom style="dotted">
        <color rgb="FFEEECF0"/>
      </bottom>
      <diagonal/>
    </border>
    <border>
      <left style="thin">
        <color rgb="FF83BC35"/>
      </left>
      <right/>
      <top style="dotted">
        <color theme="2"/>
      </top>
      <bottom style="thin">
        <color indexed="64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thin">
        <color rgb="FF83BC35"/>
      </left>
      <right style="thin">
        <color rgb="FF83BC35"/>
      </right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399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11" fillId="3" borderId="1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0" borderId="0" xfId="0" applyFont="1"/>
    <xf numFmtId="0" fontId="27" fillId="0" borderId="0" xfId="0" applyFont="1"/>
    <xf numFmtId="0" fontId="28" fillId="2" borderId="0" xfId="0" applyFont="1" applyFill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3" fillId="0" borderId="0" xfId="0" applyFont="1"/>
    <xf numFmtId="0" fontId="31" fillId="0" borderId="0" xfId="0" applyFont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32" fillId="0" borderId="28" xfId="0" applyFont="1" applyBorder="1" applyAlignment="1">
      <alignment wrapText="1"/>
    </xf>
    <xf numFmtId="0" fontId="16" fillId="0" borderId="0" xfId="0" applyFont="1" applyAlignment="1">
      <alignment horizontal="left" vertical="top" wrapText="1"/>
    </xf>
    <xf numFmtId="0" fontId="5" fillId="3" borderId="29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168" fontId="11" fillId="3" borderId="1" xfId="0" applyNumberFormat="1" applyFont="1" applyFill="1" applyBorder="1" applyAlignment="1">
      <alignment horizontal="right" vertical="center"/>
    </xf>
    <xf numFmtId="168" fontId="11" fillId="3" borderId="1" xfId="0" applyNumberFormat="1" applyFont="1" applyFill="1" applyBorder="1" applyAlignment="1">
      <alignment horizontal="right" vertical="center" wrapText="1"/>
    </xf>
    <xf numFmtId="168" fontId="11" fillId="3" borderId="0" xfId="0" applyNumberFormat="1" applyFont="1" applyFill="1" applyAlignment="1">
      <alignment horizontal="right" vertical="center"/>
    </xf>
    <xf numFmtId="168" fontId="11" fillId="3" borderId="0" xfId="0" applyNumberFormat="1" applyFont="1" applyFill="1" applyAlignment="1">
      <alignment horizontal="right" vertical="center" wrapText="1"/>
    </xf>
    <xf numFmtId="168" fontId="11" fillId="3" borderId="4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3" borderId="9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4" fillId="4" borderId="9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34" fillId="3" borderId="1" xfId="0" applyNumberFormat="1" applyFont="1" applyFill="1" applyBorder="1" applyAlignment="1">
      <alignment horizontal="right" vertical="center" wrapText="1"/>
    </xf>
    <xf numFmtId="170" fontId="35" fillId="4" borderId="13" xfId="1" applyNumberFormat="1" applyFont="1" applyFill="1" applyBorder="1" applyAlignment="1">
      <alignment horizontal="right" vertical="center" wrapText="1"/>
    </xf>
    <xf numFmtId="170" fontId="35" fillId="4" borderId="3" xfId="1" applyNumberFormat="1" applyFont="1" applyFill="1" applyBorder="1" applyAlignment="1">
      <alignment horizontal="right" vertical="center" wrapText="1"/>
    </xf>
    <xf numFmtId="170" fontId="36" fillId="4" borderId="3" xfId="1" applyNumberFormat="1" applyFont="1" applyFill="1" applyBorder="1" applyAlignment="1">
      <alignment horizontal="right" vertical="center" wrapText="1"/>
    </xf>
    <xf numFmtId="168" fontId="34" fillId="3" borderId="1" xfId="0" applyNumberFormat="1" applyFont="1" applyFill="1" applyBorder="1" applyAlignment="1">
      <alignment horizontal="right" vertical="center" wrapText="1"/>
    </xf>
    <xf numFmtId="3" fontId="35" fillId="5" borderId="1" xfId="0" applyNumberFormat="1" applyFont="1" applyFill="1" applyBorder="1" applyAlignment="1">
      <alignment horizontal="right" vertical="center" wrapText="1"/>
    </xf>
    <xf numFmtId="3" fontId="35" fillId="4" borderId="2" xfId="0" applyNumberFormat="1" applyFont="1" applyFill="1" applyBorder="1" applyAlignment="1">
      <alignment horizontal="right" vertical="center" wrapText="1"/>
    </xf>
    <xf numFmtId="170" fontId="5" fillId="0" borderId="1" xfId="1" applyNumberFormat="1" applyFont="1" applyBorder="1" applyAlignment="1">
      <alignment horizontal="right" vertical="center" wrapText="1"/>
    </xf>
    <xf numFmtId="168" fontId="35" fillId="4" borderId="6" xfId="0" applyNumberFormat="1" applyFont="1" applyFill="1" applyBorder="1" applyAlignment="1">
      <alignment horizontal="right" vertical="center" wrapText="1"/>
    </xf>
    <xf numFmtId="168" fontId="34" fillId="3" borderId="0" xfId="0" applyNumberFormat="1" applyFont="1" applyFill="1" applyAlignment="1">
      <alignment horizontal="right" vertical="center" wrapText="1"/>
    </xf>
    <xf numFmtId="168" fontId="34" fillId="3" borderId="1" xfId="0" applyNumberFormat="1" applyFont="1" applyFill="1" applyBorder="1" applyAlignment="1">
      <alignment horizontal="right" vertical="center"/>
    </xf>
    <xf numFmtId="168" fontId="35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4" fillId="3" borderId="4" xfId="0" applyNumberFormat="1" applyFont="1" applyFill="1" applyBorder="1" applyAlignment="1">
      <alignment horizontal="right" vertical="center" wrapText="1"/>
    </xf>
    <xf numFmtId="168" fontId="35" fillId="3" borderId="1" xfId="0" applyNumberFormat="1" applyFont="1" applyFill="1" applyBorder="1" applyAlignment="1">
      <alignment horizontal="right" vertical="center" wrapText="1"/>
    </xf>
    <xf numFmtId="168" fontId="35" fillId="3" borderId="0" xfId="0" applyNumberFormat="1" applyFont="1" applyFill="1" applyAlignment="1">
      <alignment horizontal="right" vertical="center" wrapText="1"/>
    </xf>
    <xf numFmtId="168" fontId="35" fillId="6" borderId="5" xfId="0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167" fontId="23" fillId="0" borderId="0" xfId="32" applyNumberFormat="1" applyFont="1" applyFill="1" applyAlignment="1">
      <alignment horizontal="right" vertical="center"/>
    </xf>
    <xf numFmtId="167" fontId="17" fillId="0" borderId="0" xfId="32" applyNumberFormat="1" applyFont="1" applyFill="1" applyAlignment="1">
      <alignment horizontal="right" vertical="center"/>
    </xf>
    <xf numFmtId="167" fontId="17" fillId="0" borderId="19" xfId="32" applyNumberFormat="1" applyFont="1" applyFill="1" applyBorder="1" applyAlignment="1">
      <alignment horizontal="right" vertical="center" wrapText="1"/>
    </xf>
    <xf numFmtId="167" fontId="23" fillId="0" borderId="14" xfId="32" applyNumberFormat="1" applyFont="1" applyFill="1" applyBorder="1" applyAlignment="1">
      <alignment horizontal="right" vertical="center"/>
    </xf>
    <xf numFmtId="167" fontId="17" fillId="0" borderId="14" xfId="32" applyNumberFormat="1" applyFont="1" applyFill="1" applyBorder="1" applyAlignment="1">
      <alignment horizontal="right" vertical="center"/>
    </xf>
    <xf numFmtId="167" fontId="17" fillId="0" borderId="27" xfId="32" applyNumberFormat="1" applyFont="1" applyFill="1" applyBorder="1" applyAlignment="1">
      <alignment horizontal="right" vertical="center" wrapText="1"/>
    </xf>
    <xf numFmtId="3" fontId="17" fillId="0" borderId="0" xfId="32" applyNumberFormat="1" applyFont="1" applyFill="1" applyBorder="1" applyAlignment="1">
      <alignment horizontal="right" vertical="center" wrapText="1"/>
    </xf>
    <xf numFmtId="3" fontId="17" fillId="0" borderId="14" xfId="32" applyNumberFormat="1" applyFont="1" applyFill="1" applyBorder="1" applyAlignment="1">
      <alignment horizontal="right" vertical="center" wrapText="1"/>
    </xf>
    <xf numFmtId="3" fontId="17" fillId="0" borderId="14" xfId="32" applyNumberFormat="1" applyFont="1" applyFill="1" applyBorder="1" applyAlignment="1">
      <alignment horizontal="right" vertical="center"/>
    </xf>
    <xf numFmtId="3" fontId="17" fillId="0" borderId="17" xfId="32" applyNumberFormat="1" applyFont="1" applyFill="1" applyBorder="1" applyAlignment="1">
      <alignment horizontal="right" vertical="center" wrapText="1"/>
    </xf>
    <xf numFmtId="9" fontId="17" fillId="0" borderId="0" xfId="58" applyFont="1" applyFill="1" applyBorder="1" applyAlignment="1">
      <alignment horizontal="right" vertical="center"/>
    </xf>
    <xf numFmtId="9" fontId="17" fillId="0" borderId="21" xfId="58" applyFont="1" applyFill="1" applyBorder="1" applyAlignment="1">
      <alignment horizontal="right" vertical="center"/>
    </xf>
    <xf numFmtId="9" fontId="17" fillId="0" borderId="19" xfId="58" applyFont="1" applyFill="1" applyBorder="1" applyAlignment="1">
      <alignment horizontal="right" vertical="center"/>
    </xf>
    <xf numFmtId="9" fontId="17" fillId="0" borderId="14" xfId="58" applyFont="1" applyFill="1" applyBorder="1" applyAlignment="1">
      <alignment horizontal="right" vertical="center"/>
    </xf>
    <xf numFmtId="9" fontId="17" fillId="0" borderId="26" xfId="58" applyFont="1" applyFill="1" applyBorder="1" applyAlignment="1">
      <alignment horizontal="right" vertical="center"/>
    </xf>
    <xf numFmtId="9" fontId="17" fillId="0" borderId="27" xfId="58" applyFont="1" applyFill="1" applyBorder="1" applyAlignment="1">
      <alignment horizontal="right" vertical="center"/>
    </xf>
    <xf numFmtId="165" fontId="17" fillId="0" borderId="14" xfId="58" applyNumberFormat="1" applyFont="1" applyFill="1" applyBorder="1" applyAlignment="1">
      <alignment horizontal="right" vertical="center"/>
    </xf>
    <xf numFmtId="165" fontId="17" fillId="0" borderId="26" xfId="58" applyNumberFormat="1" applyFont="1" applyFill="1" applyBorder="1" applyAlignment="1">
      <alignment horizontal="right" vertical="center"/>
    </xf>
    <xf numFmtId="165" fontId="17" fillId="0" borderId="27" xfId="58" applyNumberFormat="1" applyFont="1" applyFill="1" applyBorder="1" applyAlignment="1">
      <alignment horizontal="right" vertical="center"/>
    </xf>
    <xf numFmtId="9" fontId="39" fillId="0" borderId="14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3" fontId="35" fillId="3" borderId="0" xfId="0" applyNumberFormat="1" applyFont="1" applyFill="1" applyAlignment="1">
      <alignment horizontal="right" vertical="center" wrapText="1"/>
    </xf>
    <xf numFmtId="3" fontId="35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8" fontId="5" fillId="3" borderId="0" xfId="0" applyNumberFormat="1" applyFont="1" applyFill="1" applyAlignment="1">
      <alignment horizontal="right" vertical="center"/>
    </xf>
    <xf numFmtId="0" fontId="40" fillId="0" borderId="0" xfId="0" applyFont="1"/>
    <xf numFmtId="0" fontId="2" fillId="0" borderId="0" xfId="0" quotePrefix="1" applyFont="1"/>
    <xf numFmtId="0" fontId="4" fillId="7" borderId="0" xfId="0" applyFont="1" applyFill="1" applyAlignment="1">
      <alignment horizontal="right" vertical="center" wrapText="1"/>
    </xf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168" fontId="4" fillId="4" borderId="30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4" fontId="35" fillId="2" borderId="0" xfId="0" applyNumberFormat="1" applyFont="1" applyFill="1" applyAlignment="1">
      <alignment horizontal="center" vertical="center" wrapText="1"/>
    </xf>
    <xf numFmtId="0" fontId="34" fillId="3" borderId="0" xfId="0" applyFont="1" applyFill="1" applyAlignment="1">
      <alignment vertical="center" wrapText="1"/>
    </xf>
    <xf numFmtId="0" fontId="34" fillId="3" borderId="4" xfId="0" applyFont="1" applyFill="1" applyBorder="1" applyAlignment="1">
      <alignment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168" fontId="34" fillId="8" borderId="1" xfId="0" applyNumberFormat="1" applyFont="1" applyFill="1" applyBorder="1" applyAlignment="1">
      <alignment horizontal="right" vertical="center" wrapText="1"/>
    </xf>
    <xf numFmtId="3" fontId="29" fillId="0" borderId="14" xfId="0" applyNumberFormat="1" applyFont="1" applyBorder="1" applyAlignment="1">
      <alignment horizontal="right" vertical="center" wrapText="1"/>
    </xf>
    <xf numFmtId="3" fontId="23" fillId="0" borderId="14" xfId="0" applyNumberFormat="1" applyFont="1" applyBorder="1" applyAlignment="1">
      <alignment horizontal="right" vertical="center" wrapText="1"/>
    </xf>
    <xf numFmtId="9" fontId="30" fillId="0" borderId="14" xfId="0" applyNumberFormat="1" applyFont="1" applyBorder="1" applyAlignment="1">
      <alignment horizontal="right" vertical="center" wrapText="1"/>
    </xf>
    <xf numFmtId="3" fontId="23" fillId="0" borderId="25" xfId="0" applyNumberFormat="1" applyFont="1" applyBorder="1" applyAlignment="1">
      <alignment horizontal="right" vertical="center" wrapText="1"/>
    </xf>
    <xf numFmtId="9" fontId="30" fillId="0" borderId="25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quotePrefix="1"/>
    <xf numFmtId="170" fontId="5" fillId="3" borderId="1" xfId="1" applyNumberFormat="1" applyFont="1" applyFill="1" applyBorder="1" applyAlignment="1">
      <alignment horizontal="right" vertical="center" wrapText="1"/>
    </xf>
    <xf numFmtId="0" fontId="34" fillId="3" borderId="3" xfId="0" applyFont="1" applyFill="1" applyBorder="1" applyAlignment="1">
      <alignment vertical="center" wrapText="1"/>
    </xf>
    <xf numFmtId="14" fontId="4" fillId="7" borderId="0" xfId="0" applyNumberFormat="1" applyFont="1" applyFill="1" applyAlignment="1">
      <alignment horizontal="right" vertical="center" wrapText="1"/>
    </xf>
    <xf numFmtId="14" fontId="4" fillId="7" borderId="6" xfId="0" applyNumberFormat="1" applyFont="1" applyFill="1" applyBorder="1" applyAlignment="1">
      <alignment horizontal="right" vertical="center" wrapText="1"/>
    </xf>
    <xf numFmtId="171" fontId="41" fillId="8" borderId="1" xfId="0" applyNumberFormat="1" applyFont="1" applyFill="1" applyBorder="1" applyAlignment="1">
      <alignment horizontal="right" vertical="center" wrapText="1"/>
    </xf>
    <xf numFmtId="171" fontId="41" fillId="0" borderId="1" xfId="0" applyNumberFormat="1" applyFont="1" applyBorder="1" applyAlignment="1">
      <alignment horizontal="right"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5" fillId="3" borderId="31" xfId="0" applyFont="1" applyFill="1" applyBorder="1" applyAlignment="1">
      <alignment vertical="center" wrapText="1"/>
    </xf>
    <xf numFmtId="168" fontId="4" fillId="3" borderId="32" xfId="0" applyNumberFormat="1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vertical="center" wrapText="1"/>
    </xf>
    <xf numFmtId="14" fontId="4" fillId="4" borderId="30" xfId="0" applyNumberFormat="1" applyFont="1" applyFill="1" applyBorder="1" applyAlignment="1">
      <alignment horizontal="right" vertical="center" wrapText="1"/>
    </xf>
    <xf numFmtId="3" fontId="34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8" fontId="34" fillId="0" borderId="1" xfId="0" applyNumberFormat="1" applyFont="1" applyBorder="1" applyAlignment="1">
      <alignment horizontal="right" vertical="center" wrapText="1"/>
    </xf>
    <xf numFmtId="168" fontId="34" fillId="3" borderId="1" xfId="1" applyNumberFormat="1" applyFont="1" applyFill="1" applyBorder="1" applyAlignment="1">
      <alignment vertical="center" wrapText="1"/>
    </xf>
    <xf numFmtId="168" fontId="0" fillId="3" borderId="1" xfId="1" applyNumberFormat="1" applyFont="1" applyFill="1" applyBorder="1" applyAlignment="1">
      <alignment vertical="center" wrapText="1"/>
    </xf>
    <xf numFmtId="168" fontId="34" fillId="3" borderId="0" xfId="1" applyNumberFormat="1" applyFont="1" applyFill="1" applyAlignment="1">
      <alignment vertical="center" wrapText="1"/>
    </xf>
    <xf numFmtId="168" fontId="34" fillId="3" borderId="0" xfId="1" applyNumberFormat="1" applyFont="1" applyFill="1" applyBorder="1" applyAlignment="1">
      <alignment vertical="center" wrapText="1"/>
    </xf>
    <xf numFmtId="168" fontId="3" fillId="4" borderId="0" xfId="1" applyNumberFormat="1" applyFont="1" applyFill="1" applyAlignment="1">
      <alignment horizontal="right" vertical="center" wrapText="1"/>
    </xf>
    <xf numFmtId="0" fontId="42" fillId="0" borderId="0" xfId="0" applyFont="1"/>
    <xf numFmtId="0" fontId="43" fillId="0" borderId="0" xfId="0" applyFont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vertical="center" wrapText="1"/>
    </xf>
    <xf numFmtId="14" fontId="4" fillId="7" borderId="1" xfId="0" applyNumberFormat="1" applyFont="1" applyFill="1" applyBorder="1" applyAlignment="1">
      <alignment horizontal="right" vertical="center" wrapText="1"/>
    </xf>
    <xf numFmtId="168" fontId="4" fillId="4" borderId="6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44" fillId="3" borderId="4" xfId="0" applyFont="1" applyFill="1" applyBorder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0" fillId="3" borderId="4" xfId="0" applyFont="1" applyFill="1" applyBorder="1" applyAlignment="1">
      <alignment vertical="center" wrapText="1"/>
    </xf>
    <xf numFmtId="0" fontId="44" fillId="0" borderId="3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0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171" fontId="41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45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17" fillId="0" borderId="0" xfId="61" applyFont="1" applyAlignment="1">
      <alignment horizontal="justify" vertical="center" wrapText="1"/>
    </xf>
    <xf numFmtId="0" fontId="17" fillId="0" borderId="0" xfId="61" applyFont="1" applyAlignment="1">
      <alignment horizontal="justify" wrapText="1"/>
    </xf>
    <xf numFmtId="169" fontId="26" fillId="0" borderId="0" xfId="61" applyNumberFormat="1" applyFont="1" applyAlignment="1">
      <alignment horizontal="right" vertical="center" wrapText="1"/>
    </xf>
    <xf numFmtId="9" fontId="38" fillId="0" borderId="0" xfId="58" applyFont="1" applyAlignment="1">
      <alignment horizontal="right" vertical="center" wrapText="1"/>
    </xf>
    <xf numFmtId="0" fontId="17" fillId="0" borderId="14" xfId="61" applyFont="1" applyBorder="1" applyAlignment="1">
      <alignment horizontal="justify" vertical="center" wrapText="1"/>
    </xf>
    <xf numFmtId="0" fontId="17" fillId="0" borderId="14" xfId="61" applyFont="1" applyBorder="1" applyAlignment="1">
      <alignment horizontal="justify" wrapText="1"/>
    </xf>
    <xf numFmtId="169" fontId="26" fillId="0" borderId="14" xfId="61" applyNumberFormat="1" applyFont="1" applyBorder="1" applyAlignment="1">
      <alignment horizontal="right" vertical="center" wrapText="1"/>
    </xf>
    <xf numFmtId="9" fontId="38" fillId="0" borderId="14" xfId="58" applyFont="1" applyBorder="1" applyAlignment="1">
      <alignment horizontal="right" vertical="center" wrapText="1"/>
    </xf>
    <xf numFmtId="0" fontId="17" fillId="0" borderId="17" xfId="61" applyFont="1" applyBorder="1" applyAlignment="1">
      <alignment horizontal="justify" vertical="center"/>
    </xf>
    <xf numFmtId="0" fontId="17" fillId="0" borderId="17" xfId="61" applyFont="1" applyBorder="1" applyAlignment="1">
      <alignment horizontal="justify" vertical="center" wrapText="1"/>
    </xf>
    <xf numFmtId="167" fontId="17" fillId="0" borderId="17" xfId="61" applyNumberFormat="1" applyFont="1" applyBorder="1" applyAlignment="1">
      <alignment horizontal="right" vertical="center" wrapText="1"/>
    </xf>
    <xf numFmtId="167" fontId="17" fillId="0" borderId="17" xfId="61" applyNumberFormat="1" applyFont="1" applyBorder="1" applyAlignment="1">
      <alignment horizontal="right" vertical="center"/>
    </xf>
    <xf numFmtId="167" fontId="17" fillId="0" borderId="20" xfId="61" applyNumberFormat="1" applyFont="1" applyBorder="1" applyAlignment="1">
      <alignment horizontal="right" vertical="center"/>
    </xf>
    <xf numFmtId="169" fontId="26" fillId="0" borderId="34" xfId="61" applyNumberFormat="1" applyFont="1" applyBorder="1" applyAlignment="1">
      <alignment horizontal="right" vertical="center" wrapText="1"/>
    </xf>
    <xf numFmtId="9" fontId="38" fillId="0" borderId="17" xfId="58" applyFont="1" applyBorder="1" applyAlignment="1">
      <alignment horizontal="right" vertical="center" wrapText="1"/>
    </xf>
    <xf numFmtId="49" fontId="17" fillId="0" borderId="0" xfId="61" quotePrefix="1" applyNumberFormat="1" applyFont="1" applyAlignment="1">
      <alignment horizontal="justify" wrapText="1"/>
    </xf>
    <xf numFmtId="3" fontId="17" fillId="0" borderId="19" xfId="61" applyNumberFormat="1" applyFont="1" applyBorder="1" applyAlignment="1">
      <alignment horizontal="right" vertical="center"/>
    </xf>
    <xf numFmtId="168" fontId="26" fillId="0" borderId="14" xfId="61" applyNumberFormat="1" applyFont="1" applyBorder="1" applyAlignment="1">
      <alignment horizontal="right" vertical="center" wrapText="1"/>
    </xf>
    <xf numFmtId="49" fontId="17" fillId="0" borderId="14" xfId="61" quotePrefix="1" applyNumberFormat="1" applyFont="1" applyBorder="1" applyAlignment="1">
      <alignment horizontal="justify" wrapText="1"/>
    </xf>
    <xf numFmtId="3" fontId="17" fillId="0" borderId="26" xfId="61" applyNumberFormat="1" applyFont="1" applyBorder="1" applyAlignment="1">
      <alignment horizontal="right" vertical="center"/>
    </xf>
    <xf numFmtId="3" fontId="17" fillId="0" borderId="27" xfId="61" applyNumberFormat="1" applyFont="1" applyBorder="1" applyAlignment="1">
      <alignment horizontal="right" vertical="center"/>
    </xf>
    <xf numFmtId="49" fontId="17" fillId="0" borderId="17" xfId="61" quotePrefix="1" applyNumberFormat="1" applyFont="1" applyBorder="1" applyAlignment="1">
      <alignment horizontal="justify" wrapText="1"/>
    </xf>
    <xf numFmtId="3" fontId="17" fillId="0" borderId="17" xfId="61" applyNumberFormat="1" applyFont="1" applyBorder="1" applyAlignment="1">
      <alignment horizontal="right" vertical="center" wrapText="1"/>
    </xf>
    <xf numFmtId="3" fontId="17" fillId="0" borderId="17" xfId="61" applyNumberFormat="1" applyFont="1" applyBorder="1" applyAlignment="1">
      <alignment horizontal="right" vertical="center"/>
    </xf>
    <xf numFmtId="3" fontId="17" fillId="0" borderId="22" xfId="61" applyNumberFormat="1" applyFont="1" applyBorder="1" applyAlignment="1">
      <alignment horizontal="right" vertical="center"/>
    </xf>
    <xf numFmtId="3" fontId="17" fillId="0" borderId="20" xfId="61" applyNumberFormat="1" applyFont="1" applyBorder="1" applyAlignment="1">
      <alignment horizontal="right" vertical="center"/>
    </xf>
    <xf numFmtId="168" fontId="26" fillId="0" borderId="34" xfId="61" applyNumberFormat="1" applyFont="1" applyBorder="1" applyAlignment="1">
      <alignment horizontal="right" vertical="center" wrapText="1"/>
    </xf>
    <xf numFmtId="9" fontId="17" fillId="0" borderId="18" xfId="58" applyFont="1" applyFill="1" applyBorder="1" applyAlignment="1">
      <alignment horizontal="right" vertical="center"/>
    </xf>
    <xf numFmtId="172" fontId="26" fillId="0" borderId="14" xfId="61" applyNumberFormat="1" applyFont="1" applyBorder="1" applyAlignment="1">
      <alignment horizontal="right" vertical="center" wrapText="1"/>
    </xf>
    <xf numFmtId="174" fontId="26" fillId="0" borderId="14" xfId="61" applyNumberFormat="1" applyFont="1" applyBorder="1" applyAlignment="1">
      <alignment horizontal="right" vertical="center" wrapText="1"/>
    </xf>
    <xf numFmtId="165" fontId="38" fillId="0" borderId="14" xfId="58" applyNumberFormat="1" applyFont="1" applyBorder="1" applyAlignment="1">
      <alignment horizontal="right" vertical="center" wrapText="1"/>
    </xf>
    <xf numFmtId="175" fontId="17" fillId="0" borderId="14" xfId="32" applyNumberFormat="1" applyFont="1" applyFill="1" applyBorder="1" applyAlignment="1">
      <alignment horizontal="right" vertical="center"/>
    </xf>
    <xf numFmtId="175" fontId="17" fillId="0" borderId="26" xfId="32" applyNumberFormat="1" applyFont="1" applyFill="1" applyBorder="1" applyAlignment="1">
      <alignment horizontal="right" vertical="center"/>
    </xf>
    <xf numFmtId="175" fontId="17" fillId="0" borderId="27" xfId="32" applyNumberFormat="1" applyFont="1" applyFill="1" applyBorder="1" applyAlignment="1">
      <alignment horizontal="right" vertical="center"/>
    </xf>
    <xf numFmtId="0" fontId="17" fillId="0" borderId="17" xfId="61" applyFont="1" applyBorder="1" applyAlignment="1">
      <alignment horizontal="justify" wrapText="1"/>
    </xf>
    <xf numFmtId="169" fontId="17" fillId="0" borderId="17" xfId="32" applyNumberFormat="1" applyFont="1" applyFill="1" applyBorder="1" applyAlignment="1">
      <alignment horizontal="right" vertical="center"/>
    </xf>
    <xf numFmtId="169" fontId="17" fillId="0" borderId="35" xfId="32" applyNumberFormat="1" applyFont="1" applyBorder="1" applyAlignment="1">
      <alignment horizontal="right" vertical="center"/>
    </xf>
    <xf numFmtId="0" fontId="17" fillId="0" borderId="36" xfId="61" applyFont="1" applyBorder="1" applyAlignment="1">
      <alignment horizontal="justify" vertical="center"/>
    </xf>
    <xf numFmtId="0" fontId="17" fillId="0" borderId="36" xfId="61" applyFont="1" applyBorder="1" applyAlignment="1">
      <alignment horizontal="justify" wrapText="1"/>
    </xf>
    <xf numFmtId="3" fontId="17" fillId="0" borderId="36" xfId="61" applyNumberFormat="1" applyFont="1" applyBorder="1" applyAlignment="1">
      <alignment horizontal="right" vertical="center" wrapText="1"/>
    </xf>
    <xf numFmtId="3" fontId="17" fillId="0" borderId="36" xfId="61" applyNumberFormat="1" applyFont="1" applyBorder="1" applyAlignment="1">
      <alignment horizontal="right" vertical="center"/>
    </xf>
    <xf numFmtId="3" fontId="37" fillId="0" borderId="37" xfId="58" applyNumberFormat="1" applyFont="1" applyBorder="1" applyAlignment="1">
      <alignment horizontal="right" vertical="center"/>
    </xf>
    <xf numFmtId="168" fontId="26" fillId="0" borderId="36" xfId="61" applyNumberFormat="1" applyFont="1" applyBorder="1" applyAlignment="1">
      <alignment horizontal="right" vertical="center" wrapText="1"/>
    </xf>
    <xf numFmtId="9" fontId="38" fillId="0" borderId="36" xfId="58" applyFont="1" applyBorder="1" applyAlignment="1">
      <alignment horizontal="right" vertical="center" wrapText="1"/>
    </xf>
    <xf numFmtId="0" fontId="46" fillId="0" borderId="0" xfId="0" applyFont="1"/>
    <xf numFmtId="168" fontId="28" fillId="0" borderId="14" xfId="61" applyNumberFormat="1" applyFont="1" applyBorder="1" applyAlignment="1">
      <alignment horizontal="right" wrapText="1"/>
    </xf>
    <xf numFmtId="168" fontId="26" fillId="0" borderId="14" xfId="61" applyNumberFormat="1" applyFont="1" applyBorder="1" applyAlignment="1">
      <alignment horizontal="right" wrapText="1"/>
    </xf>
    <xf numFmtId="168" fontId="26" fillId="0" borderId="38" xfId="61" applyNumberFormat="1" applyFont="1" applyBorder="1" applyAlignment="1">
      <alignment horizontal="right" wrapText="1"/>
    </xf>
    <xf numFmtId="0" fontId="15" fillId="0" borderId="0" xfId="2" applyFont="1" applyAlignment="1">
      <alignment vertical="center"/>
    </xf>
    <xf numFmtId="0" fontId="23" fillId="0" borderId="0" xfId="2" applyFont="1" applyAlignment="1">
      <alignment wrapText="1"/>
    </xf>
    <xf numFmtId="0" fontId="2" fillId="2" borderId="0" xfId="2" applyFont="1" applyFill="1" applyAlignment="1">
      <alignment vertical="center" wrapText="1"/>
    </xf>
    <xf numFmtId="0" fontId="16" fillId="2" borderId="0" xfId="2" applyFont="1" applyFill="1" applyAlignment="1">
      <alignment horizontal="right" vertical="center" wrapText="1"/>
    </xf>
    <xf numFmtId="0" fontId="17" fillId="3" borderId="1" xfId="2" applyFont="1" applyFill="1" applyBorder="1" applyAlignment="1">
      <alignment vertical="center"/>
    </xf>
    <xf numFmtId="0" fontId="17" fillId="3" borderId="1" xfId="2" applyFont="1" applyFill="1" applyBorder="1" applyAlignment="1">
      <alignment vertical="center" wrapText="1"/>
    </xf>
    <xf numFmtId="0" fontId="17" fillId="3" borderId="1" xfId="2" applyFont="1" applyFill="1" applyBorder="1" applyAlignment="1">
      <alignment horizontal="right" vertical="center" wrapText="1"/>
    </xf>
    <xf numFmtId="0" fontId="17" fillId="3" borderId="3" xfId="2" applyFont="1" applyFill="1" applyBorder="1" applyAlignment="1">
      <alignment vertical="center" wrapText="1"/>
    </xf>
    <xf numFmtId="173" fontId="17" fillId="3" borderId="3" xfId="2" applyNumberFormat="1" applyFont="1" applyFill="1" applyBorder="1" applyAlignment="1">
      <alignment horizontal="right" vertical="center" wrapText="1"/>
    </xf>
    <xf numFmtId="173" fontId="17" fillId="0" borderId="3" xfId="2" applyNumberFormat="1" applyFont="1" applyBorder="1" applyAlignment="1">
      <alignment horizontal="right" vertical="center" wrapText="1"/>
    </xf>
    <xf numFmtId="173" fontId="17" fillId="8" borderId="3" xfId="2" applyNumberFormat="1" applyFont="1" applyFill="1" applyBorder="1" applyAlignment="1">
      <alignment horizontal="right" vertical="center" wrapText="1"/>
    </xf>
    <xf numFmtId="0" fontId="16" fillId="4" borderId="2" xfId="2" applyFont="1" applyFill="1" applyBorder="1" applyAlignment="1">
      <alignment wrapText="1"/>
    </xf>
    <xf numFmtId="0" fontId="16" fillId="4" borderId="2" xfId="2" applyFont="1" applyFill="1" applyBorder="1" applyAlignment="1">
      <alignment vertical="center" wrapText="1"/>
    </xf>
    <xf numFmtId="173" fontId="16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7" fillId="3" borderId="6" xfId="2" applyFont="1" applyFill="1" applyBorder="1" applyAlignment="1">
      <alignment vertical="center" wrapText="1"/>
    </xf>
    <xf numFmtId="173" fontId="17" fillId="0" borderId="13" xfId="2" applyNumberFormat="1" applyFont="1" applyBorder="1" applyAlignment="1">
      <alignment horizontal="right" vertical="center" wrapText="1"/>
    </xf>
    <xf numFmtId="173" fontId="17" fillId="3" borderId="13" xfId="2" applyNumberFormat="1" applyFont="1" applyFill="1" applyBorder="1" applyAlignment="1">
      <alignment horizontal="right" vertical="center" wrapText="1"/>
    </xf>
    <xf numFmtId="0" fontId="29" fillId="0" borderId="0" xfId="2" applyFont="1" applyAlignment="1">
      <alignment wrapText="1"/>
    </xf>
    <xf numFmtId="0" fontId="29" fillId="0" borderId="0" xfId="2" applyFont="1"/>
    <xf numFmtId="0" fontId="23" fillId="0" borderId="0" xfId="2" applyFont="1"/>
    <xf numFmtId="0" fontId="17" fillId="2" borderId="0" xfId="2" applyFont="1" applyFill="1" applyAlignment="1">
      <alignment vertical="center" wrapText="1"/>
    </xf>
    <xf numFmtId="9" fontId="6" fillId="0" borderId="0" xfId="50" applyFont="1"/>
    <xf numFmtId="0" fontId="5" fillId="8" borderId="1" xfId="0" applyFont="1" applyFill="1" applyBorder="1" applyAlignment="1">
      <alignment vertical="center"/>
    </xf>
    <xf numFmtId="3" fontId="17" fillId="0" borderId="0" xfId="61" applyNumberFormat="1" applyFont="1" applyAlignment="1">
      <alignment horizontal="right" wrapText="1"/>
    </xf>
    <xf numFmtId="3" fontId="17" fillId="0" borderId="0" xfId="61" applyNumberFormat="1" applyFont="1" applyAlignment="1">
      <alignment horizontal="right"/>
    </xf>
    <xf numFmtId="3" fontId="17" fillId="0" borderId="0" xfId="58" applyNumberFormat="1" applyFont="1" applyFill="1" applyBorder="1" applyAlignment="1">
      <alignment horizontal="right"/>
    </xf>
    <xf numFmtId="168" fontId="26" fillId="0" borderId="0" xfId="61" applyNumberFormat="1" applyFont="1" applyAlignment="1">
      <alignment horizontal="right" wrapText="1"/>
    </xf>
    <xf numFmtId="9" fontId="38" fillId="0" borderId="0" xfId="58" applyFont="1" applyBorder="1" applyAlignment="1">
      <alignment horizontal="right" wrapText="1"/>
    </xf>
    <xf numFmtId="0" fontId="40" fillId="0" borderId="1" xfId="0" applyFont="1" applyBorder="1" applyAlignment="1">
      <alignment vertical="center" wrapText="1"/>
    </xf>
    <xf numFmtId="171" fontId="35" fillId="4" borderId="13" xfId="1" applyNumberFormat="1" applyFont="1" applyFill="1" applyBorder="1" applyAlignment="1">
      <alignment horizontal="right" vertical="center" wrapText="1"/>
    </xf>
    <xf numFmtId="168" fontId="37" fillId="3" borderId="1" xfId="0" applyNumberFormat="1" applyFont="1" applyFill="1" applyBorder="1" applyAlignment="1">
      <alignment horizontal="right" vertical="center" wrapText="1"/>
    </xf>
    <xf numFmtId="171" fontId="35" fillId="5" borderId="1" xfId="0" applyNumberFormat="1" applyFont="1" applyFill="1" applyBorder="1" applyAlignment="1">
      <alignment horizontal="right" vertical="center" wrapText="1"/>
    </xf>
    <xf numFmtId="3" fontId="16" fillId="4" borderId="5" xfId="0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8" fontId="16" fillId="4" borderId="2" xfId="0" applyNumberFormat="1" applyFont="1" applyFill="1" applyBorder="1" applyAlignment="1">
      <alignment vertical="center" wrapText="1"/>
    </xf>
    <xf numFmtId="3" fontId="16" fillId="4" borderId="2" xfId="0" applyNumberFormat="1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 wrapText="1"/>
    </xf>
    <xf numFmtId="171" fontId="35" fillId="4" borderId="2" xfId="0" applyNumberFormat="1" applyFont="1" applyFill="1" applyBorder="1" applyAlignment="1">
      <alignment horizontal="right" vertical="center" wrapText="1"/>
    </xf>
    <xf numFmtId="171" fontId="47" fillId="3" borderId="1" xfId="0" applyNumberFormat="1" applyFont="1" applyFill="1" applyBorder="1" applyAlignment="1">
      <alignment horizontal="right" vertical="center" wrapText="1"/>
    </xf>
    <xf numFmtId="168" fontId="35" fillId="4" borderId="9" xfId="0" applyNumberFormat="1" applyFont="1" applyFill="1" applyBorder="1" applyAlignment="1">
      <alignment horizontal="right" vertical="center" wrapText="1"/>
    </xf>
    <xf numFmtId="168" fontId="35" fillId="4" borderId="8" xfId="0" applyNumberFormat="1" applyFont="1" applyFill="1" applyBorder="1" applyAlignment="1">
      <alignment horizontal="right" vertical="center" wrapText="1"/>
    </xf>
    <xf numFmtId="168" fontId="4" fillId="3" borderId="1" xfId="0" applyNumberFormat="1" applyFont="1" applyFill="1" applyBorder="1" applyAlignment="1">
      <alignment horizontal="right" vertical="center"/>
    </xf>
    <xf numFmtId="168" fontId="4" fillId="3" borderId="1" xfId="0" applyNumberFormat="1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vertical="center" wrapText="1"/>
    </xf>
    <xf numFmtId="0" fontId="17" fillId="0" borderId="0" xfId="0" applyFont="1" applyAlignment="1">
      <alignment wrapText="1"/>
    </xf>
  </cellXfs>
  <cellStyles count="78">
    <cellStyle name="Comma" xfId="1" builtinId="3"/>
    <cellStyle name="Comma 11" xfId="41" xr:uid="{2D3D6455-8329-42F6-922F-D523A07124D8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2 2" xfId="69" xr:uid="{77A26FF4-0F76-4FE7-B885-67B8E0EC4A1E}"/>
    <cellStyle name="Comma 3 2 3" xfId="29" xr:uid="{BE6BEFCD-C049-491A-85E8-737F3E3DDFB9}"/>
    <cellStyle name="Comma 3 2 3 2" xfId="73" xr:uid="{BCC3D714-9269-4EB7-AD8B-2326AC600685}"/>
    <cellStyle name="Comma 3 2 4" xfId="52" xr:uid="{0FA2B893-DB81-43D2-854B-3069C1BFC21E}"/>
    <cellStyle name="Comma 3 2 5" xfId="64" xr:uid="{7897466E-3965-4F29-9B75-076C1E9E2DD3}"/>
    <cellStyle name="Comma 3 3" xfId="23" xr:uid="{3A79085F-027B-48CD-8DA4-BB38DF5803BA}"/>
    <cellStyle name="Comma 3 3 2" xfId="67" xr:uid="{5069C750-60A9-4AF3-9D3F-D756C4C0F941}"/>
    <cellStyle name="Comma 3 4" xfId="27" xr:uid="{8BC78D57-56A1-4AEC-BF94-4E397CFC3CA9}"/>
    <cellStyle name="Comma 3 4 2" xfId="71" xr:uid="{1DC83712-4352-4D22-BE3A-3BDD8F52A422}"/>
    <cellStyle name="Comma 3 5" xfId="45" xr:uid="{B77B85C2-225C-4CA5-9493-DFB62754FE9E}"/>
    <cellStyle name="Comma 3 6" xfId="62" xr:uid="{3BAA4BF7-9EB7-4E27-AF32-21D5B2680D73}"/>
    <cellStyle name="Comma 4" xfId="21" xr:uid="{83CFF771-A72E-47AF-B2C7-57C60E095281}"/>
    <cellStyle name="Comma 4 2" xfId="26" xr:uid="{E47FE45C-6D29-4A65-B402-2EDB0CC455D0}"/>
    <cellStyle name="Comma 4 2 2" xfId="70" xr:uid="{534DB958-5CEA-4A62-A115-A9AE1AB50867}"/>
    <cellStyle name="Comma 4 3" xfId="30" xr:uid="{E4A73FA0-A1E0-43BE-BEF5-DCA33C23522C}"/>
    <cellStyle name="Comma 4 3 2" xfId="74" xr:uid="{56A4BF3E-797B-45E1-A803-100D84A4150A}"/>
    <cellStyle name="Comma 4 4" xfId="48" xr:uid="{39149CF1-5267-4207-B6C9-FA44DA9E7C99}"/>
    <cellStyle name="Comma 4 5" xfId="65" xr:uid="{688E2DDB-32C5-4545-A1B6-688543D523EE}"/>
    <cellStyle name="Comma 5" xfId="24" xr:uid="{C61F0A2F-4E85-4E51-BF2F-F4F83F75F072}"/>
    <cellStyle name="Comma 5 2" xfId="68" xr:uid="{F4D770BA-16B2-4038-830D-7D163F8EE18A}"/>
    <cellStyle name="Comma 6" xfId="28" xr:uid="{AFD2D128-FA16-4A9D-A19C-C9DB4135420A}"/>
    <cellStyle name="Comma 6 2" xfId="72" xr:uid="{C6CFE127-CB13-4D1E-B02C-FABD8F82BD97}"/>
    <cellStyle name="Comma 7" xfId="16" xr:uid="{7CD7A01B-3C05-4F81-B995-32D2C63670B9}"/>
    <cellStyle name="Comma 8" xfId="32" xr:uid="{A791E96B-AB77-4297-AD06-C75F8DDB2E00}"/>
    <cellStyle name="Comma 9" xfId="63" xr:uid="{0B1A9C24-E8BE-4A48-8C65-9FEA0A91C76E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6" xr:uid="{D1536D5F-D97A-4B00-9803-99AA06047B41}"/>
    <cellStyle name="Normal 11" xfId="57" xr:uid="{B9770801-1E54-4C3A-A652-908130316F30}"/>
    <cellStyle name="Normal 11 2" xfId="77" xr:uid="{7EE2FA32-E2D5-458E-9332-DE1E9199F50A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4 2" xfId="61" xr:uid="{21838ADE-D0FC-4AA1-8C9E-A6CCF98116EE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6" xr:uid="{9E331953-15EF-4344-9D98-1F280B40C778}"/>
    <cellStyle name="Normal 9" xfId="47" xr:uid="{5DC5EF5E-F79A-459B-B8EE-4C6CAFF2572A}"/>
    <cellStyle name="Normal 9 2" xfId="51" xr:uid="{A5CD8BD1-7970-4819-B85E-4E034C3D9F2D}"/>
    <cellStyle name="Normal 9 3" xfId="75" xr:uid="{9CAAEE08-C042-46BD-9846-8B883584C72B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PuAD\Menesa_atskaites\2023\Mar_2023\Q1%202023%20p&#257;rskats\Parskats_2023M3_www_sal&#299;dzin&#257;jums%20pret%20MF.xlsx" TargetMode="External"/><Relationship Id="rId1" Type="http://schemas.openxmlformats.org/officeDocument/2006/relationships/externalLinkPath" Target="/PuAD/Menesa_atskaites/2023/Mar_2023/Q1%202023%20p&#257;rskats/Parskats_2023M3_www_sal&#299;dzin&#257;jums%20pret%20M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lvenie darbības rādītāji"/>
      <sheetName val="Peļņas vai zaudējumu pārskats"/>
      <sheetName val="Pārskats par finanšu stāvokli"/>
      <sheetName val="Pārskats par izm.pašu kapitālā"/>
      <sheetName val="Naudas plūsmas pārskats"/>
      <sheetName val="Pielikums Nr.4"/>
      <sheetName val="Pielikumi Nr.11, 12"/>
      <sheetName val="Pielikumi Nr.5-10"/>
      <sheetName val="Pielikums Nr.13-14"/>
    </sheetNames>
    <sheetDataSet>
      <sheetData sheetId="0">
        <row r="1">
          <cell r="A1" t="str">
            <v>AKCIJU SABIEDRĪBAS "CONEXUS BALTIC GRID" Saīsinātie starpperiodu finanšu pārskati par periodu no 01.01.2023. līdz 31.03.2023.</v>
          </cell>
          <cell r="B1" t="str">
            <v>JOINT STOCK COMPANY CONEXUS BALTIC GRID Condensed interim statements for the period from 01.01.2023 until 31.03.2023</v>
          </cell>
        </row>
      </sheetData>
      <sheetData sheetId="1">
        <row r="5">
          <cell r="D5">
            <v>15738782</v>
          </cell>
        </row>
      </sheetData>
      <sheetData sheetId="2">
        <row r="21">
          <cell r="D21">
            <v>466797680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zoomScale="85" zoomScaleNormal="85" workbookViewId="0">
      <selection activeCell="M6" sqref="M6"/>
    </sheetView>
  </sheetViews>
  <sheetFormatPr defaultRowHeight="14.4" x14ac:dyDescent="0.3"/>
  <cols>
    <col min="1" max="1" width="43" customWidth="1"/>
    <col min="2" max="2" width="43" style="124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29" customFormat="1" ht="44.25" customHeight="1" x14ac:dyDescent="0.3">
      <c r="A1" s="140" t="s">
        <v>0</v>
      </c>
      <c r="B1" s="140" t="s">
        <v>1</v>
      </c>
    </row>
    <row r="2" spans="1:10" ht="18" x14ac:dyDescent="0.3">
      <c r="A2" s="113" t="s">
        <v>2</v>
      </c>
      <c r="B2" s="113" t="s">
        <v>3</v>
      </c>
    </row>
    <row r="3" spans="1:10" ht="14.4" customHeight="1" x14ac:dyDescent="0.3">
      <c r="A3" s="117"/>
      <c r="B3" s="117"/>
      <c r="C3" s="117"/>
      <c r="D3" s="117" t="s">
        <v>4</v>
      </c>
      <c r="E3" s="117" t="s">
        <v>5</v>
      </c>
      <c r="F3" s="117" t="s">
        <v>6</v>
      </c>
      <c r="G3" s="117" t="s">
        <v>7</v>
      </c>
      <c r="H3" s="117" t="s">
        <v>8</v>
      </c>
      <c r="I3" s="301" t="s">
        <v>9</v>
      </c>
      <c r="J3" s="301" t="s">
        <v>9</v>
      </c>
    </row>
    <row r="4" spans="1:10" x14ac:dyDescent="0.3">
      <c r="A4" s="117"/>
      <c r="B4" s="117"/>
      <c r="C4" s="117"/>
      <c r="D4" s="302">
        <v>43646</v>
      </c>
      <c r="E4" s="302">
        <v>44012</v>
      </c>
      <c r="F4" s="302">
        <v>44377</v>
      </c>
      <c r="G4" s="302">
        <v>44742</v>
      </c>
      <c r="H4" s="302">
        <v>45107</v>
      </c>
      <c r="I4" s="301"/>
      <c r="J4" s="301" t="s">
        <v>10</v>
      </c>
    </row>
    <row r="5" spans="1:10" x14ac:dyDescent="0.3">
      <c r="A5" s="303" t="s">
        <v>11</v>
      </c>
      <c r="B5" s="303" t="s">
        <v>12</v>
      </c>
      <c r="C5" s="304" t="s">
        <v>13</v>
      </c>
      <c r="D5" s="199">
        <v>14.815968</v>
      </c>
      <c r="E5" s="199">
        <v>16.984193999999999</v>
      </c>
      <c r="F5" s="200">
        <v>22.17</v>
      </c>
      <c r="G5" s="200">
        <v>16.813283999999999</v>
      </c>
      <c r="H5" s="201">
        <v>14.732444534000001</v>
      </c>
      <c r="I5" s="305">
        <v>-2.1000000000000014</v>
      </c>
      <c r="J5" s="306">
        <v>-0.12376163193341638</v>
      </c>
    </row>
    <row r="6" spans="1:10" ht="28.8" x14ac:dyDescent="0.3">
      <c r="A6" s="307" t="s">
        <v>14</v>
      </c>
      <c r="B6" s="307" t="s">
        <v>15</v>
      </c>
      <c r="C6" s="308" t="s">
        <v>13</v>
      </c>
      <c r="D6" s="202">
        <v>7.7603</v>
      </c>
      <c r="E6" s="202">
        <v>12.3665</v>
      </c>
      <c r="F6" s="203">
        <v>11.314399999999999</v>
      </c>
      <c r="G6" s="203">
        <v>9.7895000000000003</v>
      </c>
      <c r="H6" s="204">
        <v>13.9414</v>
      </c>
      <c r="I6" s="309">
        <v>4.0999999999999996</v>
      </c>
      <c r="J6" s="310">
        <v>0.4241176771030184</v>
      </c>
    </row>
    <row r="7" spans="1:10" x14ac:dyDescent="0.3">
      <c r="A7" s="307" t="s">
        <v>16</v>
      </c>
      <c r="B7" s="307" t="s">
        <v>17</v>
      </c>
      <c r="C7" s="308" t="s">
        <v>13</v>
      </c>
      <c r="D7" s="202">
        <v>7.4583899999999996</v>
      </c>
      <c r="E7" s="202">
        <v>6.024248</v>
      </c>
      <c r="F7" s="203">
        <v>7.0335470000000004</v>
      </c>
      <c r="G7" s="203">
        <v>4.8086890000000002</v>
      </c>
      <c r="H7" s="204">
        <v>4.252472</v>
      </c>
      <c r="I7" s="309">
        <v>-0.5</v>
      </c>
      <c r="J7" s="310">
        <v>-0.11566915639584929</v>
      </c>
    </row>
    <row r="8" spans="1:10" ht="28.8" x14ac:dyDescent="0.3">
      <c r="A8" s="311" t="s">
        <v>18</v>
      </c>
      <c r="B8" s="312" t="s">
        <v>19</v>
      </c>
      <c r="C8" s="312" t="s">
        <v>13</v>
      </c>
      <c r="D8" s="313">
        <v>7.370679</v>
      </c>
      <c r="E8" s="313">
        <v>7.1856720000000003</v>
      </c>
      <c r="F8" s="314">
        <v>12.107355999999999</v>
      </c>
      <c r="G8" s="314">
        <v>7.2097009999999999</v>
      </c>
      <c r="H8" s="315">
        <v>3.3359200000000002</v>
      </c>
      <c r="I8" s="316">
        <v>-3.9000000000000004</v>
      </c>
      <c r="J8" s="317">
        <v>-0.53730120014685767</v>
      </c>
    </row>
    <row r="9" spans="1:10" x14ac:dyDescent="0.3">
      <c r="A9" s="303" t="s">
        <v>20</v>
      </c>
      <c r="B9" s="303" t="s">
        <v>21</v>
      </c>
      <c r="C9" s="318" t="s">
        <v>22</v>
      </c>
      <c r="D9" s="205">
        <v>26427.543269999998</v>
      </c>
      <c r="E9" s="205">
        <v>27958.512220000001</v>
      </c>
      <c r="F9" s="205">
        <v>29686.349160000005</v>
      </c>
      <c r="G9" s="205">
        <v>27676.876719999993</v>
      </c>
      <c r="H9" s="319">
        <v>32397.239529999999</v>
      </c>
      <c r="I9" s="320">
        <v>4720.2999999999993</v>
      </c>
      <c r="J9" s="306">
        <v>0.17055258285661101</v>
      </c>
    </row>
    <row r="10" spans="1:10" x14ac:dyDescent="0.3">
      <c r="A10" s="307" t="s">
        <v>23</v>
      </c>
      <c r="B10" s="307" t="s">
        <v>23</v>
      </c>
      <c r="C10" s="321" t="s">
        <v>22</v>
      </c>
      <c r="D10" s="206">
        <v>15388.494980000001</v>
      </c>
      <c r="E10" s="206">
        <v>16145</v>
      </c>
      <c r="F10" s="207">
        <v>19292.438700000002</v>
      </c>
      <c r="G10" s="322">
        <v>16903.474629999997</v>
      </c>
      <c r="H10" s="323">
        <v>20215.869610000002</v>
      </c>
      <c r="I10" s="320">
        <v>3312.4000000000015</v>
      </c>
      <c r="J10" s="310">
        <v>0.19595941381905146</v>
      </c>
    </row>
    <row r="11" spans="1:10" x14ac:dyDescent="0.3">
      <c r="A11" s="307" t="s">
        <v>24</v>
      </c>
      <c r="B11" s="307" t="s">
        <v>25</v>
      </c>
      <c r="C11" s="321" t="s">
        <v>22</v>
      </c>
      <c r="D11" s="206">
        <v>7311.4902700000002</v>
      </c>
      <c r="E11" s="206">
        <v>7656</v>
      </c>
      <c r="F11" s="207">
        <v>8138.3509899999999</v>
      </c>
      <c r="G11" s="322">
        <v>5396.7224999999971</v>
      </c>
      <c r="H11" s="323">
        <v>8072.8976400000047</v>
      </c>
      <c r="I11" s="320">
        <v>2676.2</v>
      </c>
      <c r="J11" s="310">
        <v>0.49588896594183018</v>
      </c>
    </row>
    <row r="12" spans="1:10" x14ac:dyDescent="0.3">
      <c r="A12" s="307" t="s">
        <v>26</v>
      </c>
      <c r="B12" s="307" t="s">
        <v>27</v>
      </c>
      <c r="C12" s="321" t="s">
        <v>22</v>
      </c>
      <c r="D12" s="206">
        <v>355722.93657000002</v>
      </c>
      <c r="E12" s="206">
        <v>443453.37257000007</v>
      </c>
      <c r="F12" s="207">
        <v>442276.55816000002</v>
      </c>
      <c r="G12" s="322">
        <v>443868.79032999999</v>
      </c>
      <c r="H12" s="323">
        <v>460281.95967999997</v>
      </c>
      <c r="I12" s="320">
        <v>16413.200000000012</v>
      </c>
      <c r="J12" s="310">
        <v>3.6977525132590117E-2</v>
      </c>
    </row>
    <row r="13" spans="1:10" x14ac:dyDescent="0.3">
      <c r="A13" s="307" t="s">
        <v>28</v>
      </c>
      <c r="B13" s="307" t="s">
        <v>29</v>
      </c>
      <c r="C13" s="321" t="s">
        <v>22</v>
      </c>
      <c r="D13" s="206">
        <v>4789.0611400000007</v>
      </c>
      <c r="E13" s="206">
        <v>4275</v>
      </c>
      <c r="F13" s="207">
        <v>10388.04927</v>
      </c>
      <c r="G13" s="322">
        <v>5887.0359900000003</v>
      </c>
      <c r="H13" s="323">
        <v>15630.250609999999</v>
      </c>
      <c r="I13" s="320">
        <v>9743.2146199999988</v>
      </c>
      <c r="J13" s="310">
        <v>1.6550288866163356</v>
      </c>
    </row>
    <row r="14" spans="1:10" x14ac:dyDescent="0.3">
      <c r="A14" s="312" t="s">
        <v>30</v>
      </c>
      <c r="B14" s="312" t="s">
        <v>31</v>
      </c>
      <c r="C14" s="324" t="s">
        <v>22</v>
      </c>
      <c r="D14" s="325">
        <v>7983.8394900000003</v>
      </c>
      <c r="E14" s="208">
        <v>8401</v>
      </c>
      <c r="F14" s="326">
        <v>8783.3165300000019</v>
      </c>
      <c r="G14" s="327">
        <v>8928.3840299999993</v>
      </c>
      <c r="H14" s="328">
        <v>9025.8562200000015</v>
      </c>
      <c r="I14" s="329">
        <v>97.472190000002229</v>
      </c>
      <c r="J14" s="317">
        <v>1.0917114415384566E-2</v>
      </c>
    </row>
    <row r="15" spans="1:10" x14ac:dyDescent="0.3">
      <c r="A15" s="303" t="s">
        <v>32</v>
      </c>
      <c r="B15" s="303" t="s">
        <v>33</v>
      </c>
      <c r="C15" s="304" t="s">
        <v>10</v>
      </c>
      <c r="D15" s="330">
        <v>0.58229003062379636</v>
      </c>
      <c r="E15" s="209">
        <v>0.57746277316039529</v>
      </c>
      <c r="F15" s="209">
        <v>0.64987575925958019</v>
      </c>
      <c r="G15" s="210">
        <v>0.610743574898577</v>
      </c>
      <c r="H15" s="211">
        <v>0.6239997574879802</v>
      </c>
      <c r="I15" s="331">
        <v>1.0000000000000009</v>
      </c>
      <c r="J15" s="306"/>
    </row>
    <row r="16" spans="1:10" x14ac:dyDescent="0.3">
      <c r="A16" s="307" t="s">
        <v>34</v>
      </c>
      <c r="B16" s="307" t="s">
        <v>35</v>
      </c>
      <c r="C16" s="308" t="s">
        <v>10</v>
      </c>
      <c r="D16" s="212">
        <v>0.2766617462433541</v>
      </c>
      <c r="E16" s="212">
        <v>0.27383431349123483</v>
      </c>
      <c r="F16" s="212">
        <v>0.27414455533541254</v>
      </c>
      <c r="G16" s="213">
        <v>0.1949903001916467</v>
      </c>
      <c r="H16" s="214">
        <v>0.24918473787016523</v>
      </c>
      <c r="I16" s="331">
        <v>6</v>
      </c>
      <c r="J16" s="310"/>
    </row>
    <row r="17" spans="1:10" x14ac:dyDescent="0.3">
      <c r="A17" s="307" t="s">
        <v>36</v>
      </c>
      <c r="B17" s="307" t="s">
        <v>37</v>
      </c>
      <c r="C17" s="308" t="s">
        <v>10</v>
      </c>
      <c r="D17" s="215">
        <v>2.365741141787869E-2</v>
      </c>
      <c r="E17" s="215">
        <v>2.2300007294599584E-2</v>
      </c>
      <c r="F17" s="215">
        <v>1.980992660256092E-2</v>
      </c>
      <c r="G17" s="216">
        <v>1.6161972806879931E-2</v>
      </c>
      <c r="H17" s="217">
        <v>2.3932859842881814E-2</v>
      </c>
      <c r="I17" s="332">
        <v>0.8</v>
      </c>
      <c r="J17" s="333"/>
    </row>
    <row r="18" spans="1:10" x14ac:dyDescent="0.3">
      <c r="A18" s="307" t="s">
        <v>38</v>
      </c>
      <c r="B18" s="307" t="s">
        <v>39</v>
      </c>
      <c r="C18" s="308" t="s">
        <v>10</v>
      </c>
      <c r="D18" s="212">
        <v>0.85781283647969975</v>
      </c>
      <c r="E18" s="212">
        <v>0.90013141523016893</v>
      </c>
      <c r="F18" s="212">
        <v>0.74083543914951588</v>
      </c>
      <c r="G18" s="213">
        <v>0.73947516926336088</v>
      </c>
      <c r="H18" s="214">
        <v>0.72364209296389403</v>
      </c>
      <c r="I18" s="331">
        <v>-2.0000000000000018</v>
      </c>
      <c r="J18" s="310"/>
    </row>
    <row r="19" spans="1:10" x14ac:dyDescent="0.3">
      <c r="A19" s="307" t="s">
        <v>40</v>
      </c>
      <c r="B19" s="307" t="s">
        <v>41</v>
      </c>
      <c r="C19" s="308" t="s">
        <v>42</v>
      </c>
      <c r="D19" s="334">
        <v>0.96957748121350884</v>
      </c>
      <c r="E19" s="334">
        <v>0.74685730701884934</v>
      </c>
      <c r="F19" s="334">
        <v>2.9403297172236398</v>
      </c>
      <c r="G19" s="335">
        <v>2.8868724076656989</v>
      </c>
      <c r="H19" s="336">
        <v>2.5140928113013885</v>
      </c>
      <c r="I19" s="309">
        <v>-0.39999999999999991</v>
      </c>
      <c r="J19" s="310">
        <v>-0.13793103448275856</v>
      </c>
    </row>
    <row r="20" spans="1:10" x14ac:dyDescent="0.3">
      <c r="A20" s="312" t="s">
        <v>43</v>
      </c>
      <c r="B20" s="312" t="s">
        <v>44</v>
      </c>
      <c r="C20" s="337" t="s">
        <v>42</v>
      </c>
      <c r="D20" s="338">
        <v>8.3420537723313277</v>
      </c>
      <c r="E20" s="338">
        <v>9.4752484234383108</v>
      </c>
      <c r="F20" s="338">
        <v>7.7801702586843513</v>
      </c>
      <c r="G20" s="338">
        <v>2.4349767961649631</v>
      </c>
      <c r="H20" s="339">
        <v>2.7729870925025493</v>
      </c>
      <c r="I20" s="316">
        <v>0.39999999999999991</v>
      </c>
      <c r="J20" s="317">
        <v>0.16666666666666674</v>
      </c>
    </row>
    <row r="21" spans="1:10" ht="15" thickBot="1" x14ac:dyDescent="0.35">
      <c r="A21" s="340" t="s">
        <v>45</v>
      </c>
      <c r="B21" s="340" t="s">
        <v>46</v>
      </c>
      <c r="C21" s="341" t="s">
        <v>47</v>
      </c>
      <c r="D21" s="342">
        <v>348</v>
      </c>
      <c r="E21" s="342">
        <v>339</v>
      </c>
      <c r="F21" s="343">
        <v>351</v>
      </c>
      <c r="G21" s="343">
        <v>357</v>
      </c>
      <c r="H21" s="344">
        <v>365</v>
      </c>
      <c r="I21" s="345">
        <v>8</v>
      </c>
      <c r="J21" s="346">
        <v>2.2408963585434094E-2</v>
      </c>
    </row>
    <row r="22" spans="1:10" ht="15" thickTop="1" x14ac:dyDescent="0.3">
      <c r="A22" s="284" t="s">
        <v>48</v>
      </c>
      <c r="B22" s="284" t="s">
        <v>49</v>
      </c>
      <c r="C22" s="304"/>
      <c r="D22" s="376"/>
      <c r="E22" s="376"/>
      <c r="F22" s="377"/>
      <c r="G22" s="377"/>
      <c r="H22" s="378"/>
      <c r="I22" s="379"/>
      <c r="J22" s="380"/>
    </row>
    <row r="23" spans="1:10" ht="27.6" x14ac:dyDescent="0.3">
      <c r="A23" s="284" t="s">
        <v>50</v>
      </c>
      <c r="B23" s="284" t="s">
        <v>51</v>
      </c>
      <c r="C23" s="304"/>
      <c r="D23" s="376"/>
      <c r="E23" s="376"/>
      <c r="F23" s="377"/>
      <c r="G23" s="377"/>
      <c r="H23" s="378"/>
      <c r="I23" s="379"/>
      <c r="J23" s="380"/>
    </row>
    <row r="24" spans="1:10" ht="27.6" x14ac:dyDescent="0.3">
      <c r="A24" s="284" t="s">
        <v>52</v>
      </c>
      <c r="B24" s="284" t="s">
        <v>53</v>
      </c>
      <c r="C24" s="125"/>
    </row>
    <row r="25" spans="1:10" x14ac:dyDescent="0.3">
      <c r="A25" s="284"/>
      <c r="B25" s="347"/>
      <c r="C25" s="125"/>
    </row>
    <row r="26" spans="1:10" x14ac:dyDescent="0.3">
      <c r="A26" s="347" t="s">
        <v>54</v>
      </c>
      <c r="B26" s="347" t="s">
        <v>55</v>
      </c>
      <c r="C26" s="125"/>
    </row>
    <row r="27" spans="1:10" x14ac:dyDescent="0.3">
      <c r="A27" s="347" t="s">
        <v>56</v>
      </c>
      <c r="B27" s="347" t="s">
        <v>57</v>
      </c>
      <c r="C27" s="125" t="s">
        <v>58</v>
      </c>
    </row>
    <row r="28" spans="1:10" x14ac:dyDescent="0.3">
      <c r="A28" s="347" t="s">
        <v>59</v>
      </c>
      <c r="B28" s="347" t="s">
        <v>60</v>
      </c>
      <c r="C28" s="125" t="s">
        <v>61</v>
      </c>
    </row>
    <row r="29" spans="1:10" x14ac:dyDescent="0.3">
      <c r="A29" s="347" t="s">
        <v>62</v>
      </c>
      <c r="B29" s="347" t="s">
        <v>63</v>
      </c>
      <c r="C29" s="125" t="s">
        <v>64</v>
      </c>
    </row>
    <row r="31" spans="1:10" ht="29.4" customHeight="1" x14ac:dyDescent="0.3">
      <c r="A31" s="113" t="s">
        <v>65</v>
      </c>
      <c r="B31" s="113" t="s">
        <v>66</v>
      </c>
    </row>
    <row r="32" spans="1:10" ht="43.2" x14ac:dyDescent="0.3">
      <c r="A32" s="116"/>
      <c r="B32" s="116"/>
      <c r="C32" s="116" t="s">
        <v>67</v>
      </c>
      <c r="D32" s="116" t="s">
        <v>68</v>
      </c>
      <c r="E32" s="126" t="s">
        <v>9</v>
      </c>
      <c r="F32" s="126" t="s">
        <v>69</v>
      </c>
    </row>
    <row r="33" spans="1:10" s="128" customFormat="1" x14ac:dyDescent="0.3">
      <c r="A33" s="127"/>
      <c r="B33" s="130"/>
      <c r="C33" s="131" t="s">
        <v>70</v>
      </c>
      <c r="D33" s="131" t="s">
        <v>71</v>
      </c>
      <c r="E33" s="132"/>
      <c r="F33" s="132"/>
      <c r="G33"/>
      <c r="H33"/>
      <c r="I33"/>
      <c r="J33"/>
    </row>
    <row r="34" spans="1:10" x14ac:dyDescent="0.3">
      <c r="A34" s="133" t="s">
        <v>72</v>
      </c>
      <c r="B34" s="134" t="s">
        <v>73</v>
      </c>
      <c r="C34" s="252">
        <v>12177.71494</v>
      </c>
      <c r="D34" s="252">
        <v>14123.309779999998</v>
      </c>
      <c r="E34" s="348">
        <v>-1945</v>
      </c>
      <c r="F34" s="218">
        <v>-0.1377155943116331</v>
      </c>
      <c r="G34" s="128"/>
      <c r="H34" s="128"/>
      <c r="I34" s="128"/>
      <c r="J34" s="128"/>
    </row>
    <row r="35" spans="1:10" s="128" customFormat="1" x14ac:dyDescent="0.3">
      <c r="A35" s="135" t="s">
        <v>74</v>
      </c>
      <c r="B35" s="136" t="s">
        <v>23</v>
      </c>
      <c r="C35" s="253">
        <v>5876.9780546920019</v>
      </c>
      <c r="D35" s="253">
        <v>7493.6055688499991</v>
      </c>
      <c r="E35" s="349">
        <v>-1617</v>
      </c>
      <c r="F35" s="254">
        <v>-0.21578397543656033</v>
      </c>
      <c r="G35"/>
      <c r="H35"/>
      <c r="I35"/>
      <c r="J35"/>
    </row>
    <row r="36" spans="1:10" x14ac:dyDescent="0.3">
      <c r="A36" s="133" t="s">
        <v>75</v>
      </c>
      <c r="B36" s="134" t="s">
        <v>25</v>
      </c>
      <c r="C36" s="252">
        <v>97.727178613008334</v>
      </c>
      <c r="D36" s="252">
        <v>768.22744043000034</v>
      </c>
      <c r="E36" s="348">
        <v>-670</v>
      </c>
      <c r="F36" s="218">
        <v>-0.87213755294262929</v>
      </c>
      <c r="G36" s="128"/>
      <c r="H36" s="128"/>
      <c r="I36" s="128"/>
      <c r="J36" s="128"/>
    </row>
    <row r="37" spans="1:10" x14ac:dyDescent="0.3">
      <c r="A37" s="135" t="s">
        <v>76</v>
      </c>
      <c r="B37" s="136" t="s">
        <v>27</v>
      </c>
      <c r="C37" s="253">
        <v>227990.73505357391</v>
      </c>
      <c r="D37" s="253">
        <v>228001.34510134498</v>
      </c>
      <c r="E37" s="349">
        <v>-10</v>
      </c>
      <c r="F37" s="254">
        <v>-4.3859390371381672E-5</v>
      </c>
    </row>
    <row r="38" spans="1:10" ht="15" thickBot="1" x14ac:dyDescent="0.35">
      <c r="A38" s="137" t="s">
        <v>77</v>
      </c>
      <c r="B38" s="138" t="s">
        <v>29</v>
      </c>
      <c r="C38" s="255">
        <v>4402.5142475159992</v>
      </c>
      <c r="D38" s="255">
        <v>2163.9709681099998</v>
      </c>
      <c r="E38" s="350">
        <v>2239</v>
      </c>
      <c r="F38" s="256">
        <v>1.0346719216642404</v>
      </c>
    </row>
    <row r="39" spans="1:10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G26"/>
  <sheetViews>
    <sheetView showGridLines="0" topLeftCell="C39" zoomScaleNormal="100" workbookViewId="0">
      <selection activeCell="D5" sqref="D5:G15"/>
    </sheetView>
  </sheetViews>
  <sheetFormatPr defaultColWidth="8.88671875" defaultRowHeight="14.4" x14ac:dyDescent="0.3"/>
  <cols>
    <col min="1" max="1" width="43.109375" style="98" customWidth="1"/>
    <col min="2" max="2" width="44.33203125" style="98" customWidth="1"/>
    <col min="3" max="3" width="10.5546875" style="98" customWidth="1"/>
    <col min="4" max="7" width="14.109375" style="98" customWidth="1"/>
    <col min="8" max="16384" width="8.88671875" style="98"/>
  </cols>
  <sheetData>
    <row r="1" spans="1:7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30.06.2023.</v>
      </c>
      <c r="B1" s="140" t="str">
        <f>'Galvenie darbības rādītāji'!B1</f>
        <v>JOINT STOCK COMPANY CONEXUS BALTIC GRID Condensed interim statements for the period from 01.01.2023 until 30.06.2023</v>
      </c>
    </row>
    <row r="2" spans="1:7" ht="18" x14ac:dyDescent="0.3">
      <c r="A2" s="114" t="s">
        <v>78</v>
      </c>
      <c r="B2" s="114" t="s">
        <v>79</v>
      </c>
      <c r="C2" s="114"/>
      <c r="D2" s="114"/>
      <c r="E2" s="114"/>
    </row>
    <row r="3" spans="1:7" ht="28.8" x14ac:dyDescent="0.3">
      <c r="A3" s="115" t="s">
        <v>80</v>
      </c>
      <c r="B3" s="116"/>
      <c r="C3" s="117" t="s">
        <v>81</v>
      </c>
      <c r="D3" s="117" t="s">
        <v>82</v>
      </c>
      <c r="E3" s="117" t="s">
        <v>83</v>
      </c>
      <c r="F3" s="116" t="s">
        <v>84</v>
      </c>
      <c r="G3" s="7" t="s">
        <v>85</v>
      </c>
    </row>
    <row r="4" spans="1:7" x14ac:dyDescent="0.3">
      <c r="A4" s="99"/>
      <c r="B4" s="100"/>
      <c r="C4" s="118"/>
      <c r="D4" s="119" t="s">
        <v>86</v>
      </c>
      <c r="E4" s="119" t="s">
        <v>86</v>
      </c>
      <c r="F4" s="119" t="s">
        <v>86</v>
      </c>
      <c r="G4" s="119" t="s">
        <v>86</v>
      </c>
    </row>
    <row r="5" spans="1:7" x14ac:dyDescent="0.3">
      <c r="A5" s="101" t="s">
        <v>87</v>
      </c>
      <c r="B5" s="2" t="s">
        <v>88</v>
      </c>
      <c r="C5" s="258">
        <v>5</v>
      </c>
      <c r="D5" s="184">
        <v>16658457</v>
      </c>
      <c r="E5" s="184">
        <v>11897099</v>
      </c>
      <c r="F5" s="184">
        <v>32397240</v>
      </c>
      <c r="G5" s="184">
        <v>27676877</v>
      </c>
    </row>
    <row r="6" spans="1:7" x14ac:dyDescent="0.3">
      <c r="A6" s="102" t="s">
        <v>89</v>
      </c>
      <c r="B6" s="92" t="s">
        <v>90</v>
      </c>
      <c r="C6" s="257">
        <v>6</v>
      </c>
      <c r="D6" s="184">
        <v>280165</v>
      </c>
      <c r="E6" s="184">
        <v>196074</v>
      </c>
      <c r="F6" s="184">
        <v>476051</v>
      </c>
      <c r="G6" s="251">
        <v>368047</v>
      </c>
    </row>
    <row r="7" spans="1:7" x14ac:dyDescent="0.3">
      <c r="A7" s="102" t="s">
        <v>91</v>
      </c>
      <c r="B7" s="92" t="s">
        <v>92</v>
      </c>
      <c r="C7" s="257">
        <v>7</v>
      </c>
      <c r="D7" s="184">
        <v>-2108261</v>
      </c>
      <c r="E7" s="184">
        <v>-1137882</v>
      </c>
      <c r="F7" s="184">
        <v>-3576765</v>
      </c>
      <c r="G7" s="251">
        <v>-3360287</v>
      </c>
    </row>
    <row r="8" spans="1:7" x14ac:dyDescent="0.3">
      <c r="A8" s="102" t="s">
        <v>93</v>
      </c>
      <c r="B8" s="92" t="s">
        <v>94</v>
      </c>
      <c r="C8" s="257">
        <v>8</v>
      </c>
      <c r="D8" s="184">
        <v>-4001588</v>
      </c>
      <c r="E8" s="184">
        <v>-3423186</v>
      </c>
      <c r="F8" s="184">
        <v>-7735057</v>
      </c>
      <c r="G8" s="184">
        <v>-6686091</v>
      </c>
    </row>
    <row r="9" spans="1:7" x14ac:dyDescent="0.3">
      <c r="A9" s="102" t="s">
        <v>95</v>
      </c>
      <c r="B9" s="92" t="s">
        <v>96</v>
      </c>
      <c r="C9" s="257">
        <v>9</v>
      </c>
      <c r="D9" s="184">
        <v>-797066</v>
      </c>
      <c r="E9" s="184">
        <v>-606932</v>
      </c>
      <c r="F9" s="184">
        <v>-1345599</v>
      </c>
      <c r="G9" s="184">
        <v>-1095071</v>
      </c>
    </row>
    <row r="10" spans="1:7" ht="28.8" x14ac:dyDescent="0.3">
      <c r="A10" s="102" t="s">
        <v>97</v>
      </c>
      <c r="B10" s="92" t="s">
        <v>98</v>
      </c>
      <c r="C10" s="257" t="s">
        <v>99</v>
      </c>
      <c r="D10" s="184">
        <v>-4520849</v>
      </c>
      <c r="E10" s="184">
        <v>-4478903</v>
      </c>
      <c r="F10" s="184">
        <v>-9025856</v>
      </c>
      <c r="G10" s="184">
        <v>-8928384</v>
      </c>
    </row>
    <row r="11" spans="1:7" x14ac:dyDescent="0.3">
      <c r="A11" s="103" t="s">
        <v>100</v>
      </c>
      <c r="B11" s="3" t="s">
        <v>101</v>
      </c>
      <c r="C11" s="104"/>
      <c r="D11" s="183">
        <f t="shared" ref="D11:E11" si="0">SUM(D5:D10)</f>
        <v>5510858</v>
      </c>
      <c r="E11" s="183">
        <f t="shared" si="0"/>
        <v>2446270</v>
      </c>
      <c r="F11" s="183">
        <f>SUM(F5:F10)</f>
        <v>11190014</v>
      </c>
      <c r="G11" s="183">
        <f>SUM(G5:G10)</f>
        <v>7975091</v>
      </c>
    </row>
    <row r="12" spans="1:7" x14ac:dyDescent="0.3">
      <c r="A12" s="102" t="s">
        <v>102</v>
      </c>
      <c r="B12" s="92" t="s">
        <v>103</v>
      </c>
      <c r="C12" s="257">
        <v>10</v>
      </c>
      <c r="D12" s="184">
        <v>-512880</v>
      </c>
      <c r="E12" s="184">
        <v>-95913</v>
      </c>
      <c r="F12" s="268">
        <v>-1028346</v>
      </c>
      <c r="G12" s="269">
        <v>-191203</v>
      </c>
    </row>
    <row r="13" spans="1:7" x14ac:dyDescent="0.3">
      <c r="A13" s="103" t="s">
        <v>104</v>
      </c>
      <c r="B13" s="3" t="s">
        <v>105</v>
      </c>
      <c r="C13" s="105"/>
      <c r="D13" s="183">
        <f t="shared" ref="D13:E13" si="1">D11+D12</f>
        <v>4997978</v>
      </c>
      <c r="E13" s="182">
        <f t="shared" si="1"/>
        <v>2350357</v>
      </c>
      <c r="F13" s="183">
        <f>F11+F12</f>
        <v>10161668</v>
      </c>
      <c r="G13" s="182">
        <f>G11+G12</f>
        <v>7783888</v>
      </c>
    </row>
    <row r="14" spans="1:7" x14ac:dyDescent="0.3">
      <c r="A14" s="106" t="s">
        <v>106</v>
      </c>
      <c r="B14" s="4" t="s">
        <v>107</v>
      </c>
      <c r="C14" s="257"/>
      <c r="D14" s="383">
        <v>-2088770</v>
      </c>
      <c r="E14" s="184">
        <v>-2387165</v>
      </c>
      <c r="F14" s="184">
        <v>-2088770</v>
      </c>
      <c r="G14" s="184">
        <v>-2387165</v>
      </c>
    </row>
    <row r="15" spans="1:7" ht="15" thickBot="1" x14ac:dyDescent="0.35">
      <c r="A15" s="120" t="s">
        <v>108</v>
      </c>
      <c r="B15" s="107" t="s">
        <v>109</v>
      </c>
      <c r="C15" s="108"/>
      <c r="D15" s="181">
        <f t="shared" ref="D15:E15" si="2">D13+D14</f>
        <v>2909208</v>
      </c>
      <c r="E15" s="382">
        <f t="shared" si="2"/>
        <v>-36808</v>
      </c>
      <c r="F15" s="181">
        <f>F13+F14</f>
        <v>8072898</v>
      </c>
      <c r="G15" s="181">
        <f>G13+G14</f>
        <v>5396723</v>
      </c>
    </row>
    <row r="16" spans="1:7" ht="15" thickTop="1" x14ac:dyDescent="0.3"/>
    <row r="17" spans="1:7" ht="36" x14ac:dyDescent="0.3">
      <c r="A17" s="113" t="s">
        <v>110</v>
      </c>
      <c r="B17" s="113" t="s">
        <v>111</v>
      </c>
    </row>
    <row r="18" spans="1:7" ht="28.8" x14ac:dyDescent="0.3">
      <c r="A18" s="7"/>
      <c r="B18" s="17"/>
      <c r="C18" s="8" t="s">
        <v>112</v>
      </c>
      <c r="D18" s="117" t="s">
        <v>82</v>
      </c>
      <c r="E18" s="117" t="s">
        <v>83</v>
      </c>
      <c r="F18" s="116" t="str">
        <f>F3</f>
        <v>01.01.2023.-30.06.2023.</v>
      </c>
      <c r="G18" s="116" t="str">
        <f>G3</f>
        <v>01.01.2022.-30.06.2022.</v>
      </c>
    </row>
    <row r="19" spans="1:7" x14ac:dyDescent="0.3">
      <c r="A19" s="10"/>
      <c r="B19" s="10"/>
      <c r="C19" s="24"/>
      <c r="D19" s="119" t="s">
        <v>86</v>
      </c>
      <c r="E19" s="119" t="s">
        <v>86</v>
      </c>
      <c r="F19" s="143" t="s">
        <v>113</v>
      </c>
      <c r="G19" s="143" t="s">
        <v>114</v>
      </c>
    </row>
    <row r="20" spans="1:7" x14ac:dyDescent="0.3">
      <c r="A20" s="13" t="s">
        <v>115</v>
      </c>
      <c r="B20" s="22" t="s">
        <v>109</v>
      </c>
      <c r="C20" s="21"/>
      <c r="D20" s="185">
        <f t="shared" ref="D20:E20" si="3">D15</f>
        <v>2909208</v>
      </c>
      <c r="E20" s="384">
        <f t="shared" si="3"/>
        <v>-36808</v>
      </c>
      <c r="F20" s="185">
        <f>F15</f>
        <v>8072898</v>
      </c>
      <c r="G20" s="185">
        <f>G15</f>
        <v>5396723</v>
      </c>
    </row>
    <row r="21" spans="1:7" s="234" customFormat="1" x14ac:dyDescent="0.3">
      <c r="A21" s="293" t="s">
        <v>116</v>
      </c>
      <c r="B21" s="294" t="s">
        <v>117</v>
      </c>
      <c r="C21" s="295"/>
      <c r="D21" s="381"/>
      <c r="E21" s="381"/>
      <c r="F21" s="296"/>
      <c r="G21" s="297"/>
    </row>
    <row r="22" spans="1:7" x14ac:dyDescent="0.3">
      <c r="A22" s="14" t="s">
        <v>118</v>
      </c>
      <c r="B22" s="23" t="s">
        <v>119</v>
      </c>
      <c r="C22" s="20"/>
      <c r="D22" s="144" t="s">
        <v>120</v>
      </c>
      <c r="E22" s="144" t="s">
        <v>120</v>
      </c>
      <c r="F22" s="144" t="s">
        <v>120</v>
      </c>
      <c r="G22" s="187">
        <v>0</v>
      </c>
    </row>
    <row r="23" spans="1:7" ht="28.8" x14ac:dyDescent="0.3">
      <c r="A23" s="15" t="s">
        <v>121</v>
      </c>
      <c r="B23" s="92" t="s">
        <v>122</v>
      </c>
      <c r="C23" s="18"/>
      <c r="D23" s="144" t="s">
        <v>120</v>
      </c>
      <c r="E23" s="144" t="s">
        <v>120</v>
      </c>
      <c r="F23" s="149">
        <v>0</v>
      </c>
      <c r="G23" s="149">
        <v>0</v>
      </c>
    </row>
    <row r="24" spans="1:7" s="234" customFormat="1" ht="57.6" x14ac:dyDescent="0.3">
      <c r="A24" s="290" t="s">
        <v>123</v>
      </c>
      <c r="B24" s="291" t="s">
        <v>124</v>
      </c>
      <c r="C24" s="292"/>
      <c r="D24" s="144" t="s">
        <v>120</v>
      </c>
      <c r="E24" s="144" t="s">
        <v>120</v>
      </c>
      <c r="F24" s="154">
        <v>0</v>
      </c>
      <c r="G24" s="152">
        <v>0</v>
      </c>
    </row>
    <row r="25" spans="1:7" ht="15" thickBot="1" x14ac:dyDescent="0.35">
      <c r="A25" s="16" t="s">
        <v>125</v>
      </c>
      <c r="B25" s="5" t="s">
        <v>126</v>
      </c>
      <c r="C25" s="19"/>
      <c r="D25" s="186">
        <f t="shared" ref="D25:E25" si="4">D20</f>
        <v>2909208</v>
      </c>
      <c r="E25" s="391">
        <f t="shared" si="4"/>
        <v>-36808</v>
      </c>
      <c r="F25" s="186">
        <f>F20</f>
        <v>8072898</v>
      </c>
      <c r="G25" s="186">
        <f>G20</f>
        <v>5396723</v>
      </c>
    </row>
    <row r="26" spans="1:7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F46"/>
  <sheetViews>
    <sheetView showGridLines="0" tabSelected="1" topLeftCell="B20" zoomScaleNormal="100" workbookViewId="0">
      <selection activeCell="D36" sqref="D36"/>
    </sheetView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6" width="16" customWidth="1"/>
  </cols>
  <sheetData>
    <row r="1" spans="1:6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30.06.2023.</v>
      </c>
      <c r="B1" s="140" t="str">
        <f>'Galvenie darbības rādītāji'!B1</f>
        <v>JOINT STOCK COMPANY CONEXUS BALTIC GRID Condensed interim statements for the period from 01.01.2023 until 30.06.2023</v>
      </c>
    </row>
    <row r="2" spans="1:6" ht="18" x14ac:dyDescent="0.3">
      <c r="A2" s="6" t="s">
        <v>127</v>
      </c>
      <c r="B2" s="6" t="s">
        <v>128</v>
      </c>
    </row>
    <row r="3" spans="1:6" ht="28.8" x14ac:dyDescent="0.3">
      <c r="A3" s="26"/>
      <c r="B3" s="26"/>
      <c r="C3" s="8" t="s">
        <v>81</v>
      </c>
      <c r="D3" s="142">
        <v>45107</v>
      </c>
      <c r="E3" s="142">
        <v>44742</v>
      </c>
      <c r="F3" s="142">
        <v>44926</v>
      </c>
    </row>
    <row r="4" spans="1:6" x14ac:dyDescent="0.3">
      <c r="A4" s="27" t="s">
        <v>129</v>
      </c>
      <c r="B4" s="39" t="s">
        <v>130</v>
      </c>
      <c r="C4" s="29"/>
      <c r="D4" s="30" t="s">
        <v>113</v>
      </c>
      <c r="E4" s="30" t="s">
        <v>113</v>
      </c>
      <c r="F4" s="30" t="s">
        <v>113</v>
      </c>
    </row>
    <row r="5" spans="1:6" x14ac:dyDescent="0.3">
      <c r="A5" s="31" t="s">
        <v>131</v>
      </c>
      <c r="B5" s="31" t="s">
        <v>132</v>
      </c>
      <c r="C5" s="32"/>
      <c r="D5" s="143"/>
      <c r="E5" s="143"/>
      <c r="F5" s="143"/>
    </row>
    <row r="6" spans="1:6" x14ac:dyDescent="0.3">
      <c r="A6" s="92" t="s">
        <v>133</v>
      </c>
      <c r="B6" s="92" t="s">
        <v>134</v>
      </c>
      <c r="C6" s="259">
        <v>11</v>
      </c>
      <c r="D6" s="145">
        <v>1905042</v>
      </c>
      <c r="E6" s="145">
        <v>2220494</v>
      </c>
      <c r="F6" s="145">
        <v>2108009</v>
      </c>
    </row>
    <row r="7" spans="1:6" x14ac:dyDescent="0.3">
      <c r="A7" s="98" t="s">
        <v>135</v>
      </c>
      <c r="B7" s="98" t="s">
        <v>136</v>
      </c>
      <c r="C7" s="260"/>
      <c r="D7" s="299">
        <v>0</v>
      </c>
      <c r="E7" s="1">
        <v>6720</v>
      </c>
      <c r="F7" s="299">
        <v>0</v>
      </c>
    </row>
    <row r="8" spans="1:6" x14ac:dyDescent="0.3">
      <c r="A8" s="92" t="s">
        <v>137</v>
      </c>
      <c r="B8" s="92" t="s">
        <v>138</v>
      </c>
      <c r="C8" s="261">
        <v>12</v>
      </c>
      <c r="D8" s="1">
        <v>433890298</v>
      </c>
      <c r="E8" s="1">
        <v>427446940</v>
      </c>
      <c r="F8" s="1">
        <v>427077998</v>
      </c>
    </row>
    <row r="9" spans="1:6" x14ac:dyDescent="0.3">
      <c r="A9" s="98" t="s">
        <v>139</v>
      </c>
      <c r="B9" s="98" t="s">
        <v>140</v>
      </c>
      <c r="C9" s="261"/>
      <c r="D9" s="1">
        <v>5358180</v>
      </c>
      <c r="E9" s="1">
        <v>2434380</v>
      </c>
      <c r="F9" s="1">
        <v>5322009</v>
      </c>
    </row>
    <row r="10" spans="1:6" x14ac:dyDescent="0.3">
      <c r="A10" s="92" t="s">
        <v>141</v>
      </c>
      <c r="B10" t="s">
        <v>142</v>
      </c>
      <c r="C10" s="261">
        <v>14</v>
      </c>
      <c r="D10" s="1">
        <v>957472</v>
      </c>
      <c r="E10" s="1">
        <v>1058259</v>
      </c>
      <c r="F10" s="1">
        <v>1007865</v>
      </c>
    </row>
    <row r="11" spans="1:6" x14ac:dyDescent="0.3">
      <c r="A11" s="92" t="s">
        <v>143</v>
      </c>
      <c r="B11" s="92" t="s">
        <v>144</v>
      </c>
      <c r="C11" s="261"/>
      <c r="D11" s="1">
        <v>454930</v>
      </c>
      <c r="E11" s="1">
        <v>431428</v>
      </c>
      <c r="F11" s="1">
        <v>461503</v>
      </c>
    </row>
    <row r="12" spans="1:6" x14ac:dyDescent="0.3">
      <c r="A12" s="31" t="s">
        <v>145</v>
      </c>
      <c r="B12" s="31" t="s">
        <v>146</v>
      </c>
      <c r="C12" s="262"/>
      <c r="D12" s="147">
        <f>SUM(D6:D11)</f>
        <v>442565922</v>
      </c>
      <c r="E12" s="147">
        <f>SUM(E6:E11)</f>
        <v>433598221</v>
      </c>
      <c r="F12" s="147">
        <f>SUM(F6:F11)</f>
        <v>435977384</v>
      </c>
    </row>
    <row r="13" spans="1:6" x14ac:dyDescent="0.3">
      <c r="A13" s="31" t="s">
        <v>147</v>
      </c>
      <c r="B13" s="31" t="s">
        <v>148</v>
      </c>
      <c r="C13" s="262"/>
      <c r="D13" s="219"/>
      <c r="E13" s="143"/>
      <c r="F13" s="143"/>
    </row>
    <row r="14" spans="1:6" x14ac:dyDescent="0.3">
      <c r="A14" s="92" t="s">
        <v>149</v>
      </c>
      <c r="B14" s="92" t="s">
        <v>150</v>
      </c>
      <c r="C14" s="261"/>
      <c r="D14" s="1">
        <f>4003535+784</f>
        <v>4004319</v>
      </c>
      <c r="E14" s="1">
        <f>2690362+31332</f>
        <v>2721694</v>
      </c>
      <c r="F14" s="1">
        <f>3690270+665</f>
        <v>3690935</v>
      </c>
    </row>
    <row r="15" spans="1:6" x14ac:dyDescent="0.3">
      <c r="A15" s="92" t="s">
        <v>151</v>
      </c>
      <c r="B15" s="92" t="s">
        <v>152</v>
      </c>
      <c r="C15" s="261"/>
      <c r="D15" s="1">
        <v>7994299</v>
      </c>
      <c r="E15" s="1">
        <v>5626164</v>
      </c>
      <c r="F15" s="1">
        <v>10237307</v>
      </c>
    </row>
    <row r="16" spans="1:6" x14ac:dyDescent="0.3">
      <c r="A16" s="92" t="s">
        <v>153</v>
      </c>
      <c r="B16" s="92" t="s">
        <v>154</v>
      </c>
      <c r="C16" s="261"/>
      <c r="D16" s="1">
        <v>2232042</v>
      </c>
      <c r="E16" s="1">
        <v>1103073</v>
      </c>
      <c r="F16" s="1">
        <v>2456478</v>
      </c>
    </row>
    <row r="17" spans="1:6" x14ac:dyDescent="0.3">
      <c r="A17" s="92" t="s">
        <v>155</v>
      </c>
      <c r="B17" s="92" t="s">
        <v>156</v>
      </c>
      <c r="C17" s="261"/>
      <c r="D17" s="1">
        <v>715559</v>
      </c>
      <c r="E17" s="1">
        <v>555183</v>
      </c>
      <c r="F17" s="1">
        <v>480075</v>
      </c>
    </row>
    <row r="18" spans="1:6" x14ac:dyDescent="0.3">
      <c r="A18" s="92" t="s">
        <v>157</v>
      </c>
      <c r="B18" s="92" t="s">
        <v>158</v>
      </c>
      <c r="C18" s="261"/>
      <c r="D18" s="1">
        <v>2769819</v>
      </c>
      <c r="E18" s="1">
        <v>264455</v>
      </c>
      <c r="F18" s="1">
        <v>10967116</v>
      </c>
    </row>
    <row r="19" spans="1:6" x14ac:dyDescent="0.3">
      <c r="A19" s="27" t="s">
        <v>159</v>
      </c>
      <c r="B19" s="27" t="s">
        <v>160</v>
      </c>
      <c r="C19" s="29"/>
      <c r="D19" s="148">
        <f>SUM(D14:D18)</f>
        <v>17716038</v>
      </c>
      <c r="E19" s="148">
        <f>SUM(E14:E18)</f>
        <v>10270569</v>
      </c>
      <c r="F19" s="148">
        <f>SUM(F14:F18)</f>
        <v>27831911</v>
      </c>
    </row>
    <row r="20" spans="1:6" ht="15" thickBot="1" x14ac:dyDescent="0.35">
      <c r="A20" s="34" t="s">
        <v>161</v>
      </c>
      <c r="B20" s="34" t="s">
        <v>162</v>
      </c>
      <c r="C20" s="35"/>
      <c r="D20" s="36">
        <f>D12+D19</f>
        <v>460281960</v>
      </c>
      <c r="E20" s="385">
        <f>E12+E19</f>
        <v>443868790</v>
      </c>
      <c r="F20" s="36">
        <f>F12+F19</f>
        <v>463809295</v>
      </c>
    </row>
    <row r="21" spans="1:6" ht="15" thickTop="1" x14ac:dyDescent="0.3"/>
    <row r="22" spans="1:6" x14ac:dyDescent="0.3">
      <c r="A22" s="27" t="s">
        <v>163</v>
      </c>
      <c r="B22" s="39" t="s">
        <v>164</v>
      </c>
      <c r="C22" s="37"/>
      <c r="D22" s="30"/>
      <c r="E22" s="30"/>
    </row>
    <row r="23" spans="1:6" x14ac:dyDescent="0.3">
      <c r="A23" s="31" t="s">
        <v>165</v>
      </c>
      <c r="B23" s="31" t="s">
        <v>166</v>
      </c>
      <c r="C23" s="32"/>
      <c r="D23" s="143"/>
      <c r="E23" s="143"/>
    </row>
    <row r="24" spans="1:6" x14ac:dyDescent="0.3">
      <c r="A24" s="92" t="s">
        <v>167</v>
      </c>
      <c r="B24" s="92" t="s">
        <v>168</v>
      </c>
      <c r="C24" s="18"/>
      <c r="D24" s="145">
        <v>39786089</v>
      </c>
      <c r="E24" s="145">
        <v>39786089</v>
      </c>
      <c r="F24" s="145">
        <v>39786089</v>
      </c>
    </row>
    <row r="25" spans="1:6" x14ac:dyDescent="0.3">
      <c r="A25" s="92" t="s">
        <v>169</v>
      </c>
      <c r="B25" s="92" t="s">
        <v>170</v>
      </c>
      <c r="C25" s="24"/>
      <c r="D25" s="149">
        <v>-23352</v>
      </c>
      <c r="E25" s="149">
        <v>-24270</v>
      </c>
      <c r="F25" s="149">
        <v>-24270</v>
      </c>
    </row>
    <row r="26" spans="1:6" x14ac:dyDescent="0.3">
      <c r="A26" s="92" t="s">
        <v>171</v>
      </c>
      <c r="B26" s="92" t="s">
        <v>172</v>
      </c>
      <c r="C26" s="33"/>
      <c r="D26" s="1">
        <v>204435446</v>
      </c>
      <c r="E26" s="1">
        <v>212412106</v>
      </c>
      <c r="F26" s="1">
        <v>207960842</v>
      </c>
    </row>
    <row r="27" spans="1:6" x14ac:dyDescent="0.3">
      <c r="A27" s="92" t="s">
        <v>173</v>
      </c>
      <c r="B27" s="92" t="s">
        <v>174</v>
      </c>
      <c r="C27" s="33"/>
      <c r="D27" s="1">
        <v>88881219</v>
      </c>
      <c r="E27" s="1">
        <v>76056024</v>
      </c>
      <c r="F27" s="1">
        <v>85638003</v>
      </c>
    </row>
    <row r="28" spans="1:6" x14ac:dyDescent="0.3">
      <c r="A28" s="31" t="s">
        <v>175</v>
      </c>
      <c r="B28" s="31" t="s">
        <v>176</v>
      </c>
      <c r="C28" s="32"/>
      <c r="D28" s="147">
        <f>SUM(D24:D27)</f>
        <v>333079402</v>
      </c>
      <c r="E28" s="147">
        <f>SUM(E24:E27)</f>
        <v>328229949</v>
      </c>
      <c r="F28" s="147">
        <f>SUM(F24:F27)</f>
        <v>333360664</v>
      </c>
    </row>
    <row r="29" spans="1:6" x14ac:dyDescent="0.3">
      <c r="A29" s="31" t="s">
        <v>177</v>
      </c>
      <c r="B29" s="31" t="s">
        <v>178</v>
      </c>
      <c r="C29" s="32"/>
      <c r="D29" s="220"/>
      <c r="E29" s="143"/>
      <c r="F29" s="143"/>
    </row>
    <row r="30" spans="1:6" x14ac:dyDescent="0.3">
      <c r="A30" s="92" t="s">
        <v>179</v>
      </c>
      <c r="B30" s="92" t="s">
        <v>180</v>
      </c>
      <c r="C30" s="33">
        <v>15</v>
      </c>
      <c r="D30" s="1">
        <v>63018540</v>
      </c>
      <c r="E30" s="264">
        <v>58052235</v>
      </c>
      <c r="F30" s="264">
        <v>69468183</v>
      </c>
    </row>
    <row r="31" spans="1:6" x14ac:dyDescent="0.3">
      <c r="A31" s="92" t="s">
        <v>181</v>
      </c>
      <c r="B31" s="92" t="s">
        <v>182</v>
      </c>
      <c r="C31" s="33"/>
      <c r="D31" s="1">
        <v>25878690</v>
      </c>
      <c r="E31" s="1">
        <v>21864294</v>
      </c>
      <c r="F31" s="1">
        <v>24957748</v>
      </c>
    </row>
    <row r="32" spans="1:6" ht="28.8" x14ac:dyDescent="0.3">
      <c r="A32" s="92" t="s">
        <v>183</v>
      </c>
      <c r="B32" s="92" t="s">
        <v>184</v>
      </c>
      <c r="C32" s="33"/>
      <c r="D32" s="1">
        <v>1351768</v>
      </c>
      <c r="E32" s="1">
        <v>1374135</v>
      </c>
      <c r="F32" s="1">
        <v>1351768</v>
      </c>
    </row>
    <row r="33" spans="1:6" x14ac:dyDescent="0.3">
      <c r="A33" s="92" t="s">
        <v>185</v>
      </c>
      <c r="B33" s="92" t="s">
        <v>186</v>
      </c>
      <c r="C33" s="33"/>
      <c r="D33" s="1">
        <v>454050</v>
      </c>
      <c r="E33" s="1">
        <v>425832</v>
      </c>
      <c r="F33" s="1">
        <v>459358</v>
      </c>
    </row>
    <row r="34" spans="1:6" x14ac:dyDescent="0.3">
      <c r="A34" s="31" t="s">
        <v>187</v>
      </c>
      <c r="B34" s="31" t="s">
        <v>188</v>
      </c>
      <c r="C34" s="32"/>
      <c r="D34" s="226">
        <f>SUM(D30:D33)</f>
        <v>90703048</v>
      </c>
      <c r="E34" s="226">
        <f>SUM(E30:E33)</f>
        <v>81716496</v>
      </c>
      <c r="F34" s="226">
        <f>SUM(F30:F33)</f>
        <v>96237057</v>
      </c>
    </row>
    <row r="35" spans="1:6" x14ac:dyDescent="0.3">
      <c r="A35" s="31" t="s">
        <v>189</v>
      </c>
      <c r="B35" s="31" t="s">
        <v>190</v>
      </c>
      <c r="C35" s="32"/>
      <c r="D35" s="220"/>
      <c r="E35" s="143"/>
      <c r="F35" s="143"/>
    </row>
    <row r="36" spans="1:6" x14ac:dyDescent="0.3">
      <c r="A36" s="92" t="s">
        <v>179</v>
      </c>
      <c r="B36" t="s">
        <v>180</v>
      </c>
      <c r="C36" s="33">
        <v>15</v>
      </c>
      <c r="D36" s="1">
        <v>12958221</v>
      </c>
      <c r="E36" s="1">
        <v>16083399</v>
      </c>
      <c r="F36" s="1">
        <v>12961766</v>
      </c>
    </row>
    <row r="37" spans="1:6" x14ac:dyDescent="0.3">
      <c r="A37" s="92" t="s">
        <v>191</v>
      </c>
      <c r="B37" t="s">
        <v>192</v>
      </c>
      <c r="C37" s="33"/>
      <c r="D37" s="1">
        <v>8228414</v>
      </c>
      <c r="E37" s="1">
        <v>5882096</v>
      </c>
      <c r="F37" s="1">
        <v>7411426</v>
      </c>
    </row>
    <row r="38" spans="1:6" x14ac:dyDescent="0.3">
      <c r="A38" s="92" t="s">
        <v>193</v>
      </c>
      <c r="B38" s="92" t="s">
        <v>194</v>
      </c>
      <c r="C38" s="33"/>
      <c r="D38" s="1">
        <v>4232262</v>
      </c>
      <c r="E38" s="1">
        <v>1843133</v>
      </c>
      <c r="F38" s="1">
        <v>2204749</v>
      </c>
    </row>
    <row r="39" spans="1:6" x14ac:dyDescent="0.3">
      <c r="A39" s="92" t="s">
        <v>195</v>
      </c>
      <c r="B39" t="s">
        <v>196</v>
      </c>
      <c r="C39" s="33"/>
      <c r="D39" s="1">
        <v>2676235</v>
      </c>
      <c r="E39" s="1">
        <v>2984273</v>
      </c>
      <c r="F39" s="1">
        <v>2260852</v>
      </c>
    </row>
    <row r="40" spans="1:6" x14ac:dyDescent="0.3">
      <c r="A40" s="98" t="s">
        <v>197</v>
      </c>
      <c r="B40" t="s">
        <v>198</v>
      </c>
      <c r="C40" s="33"/>
      <c r="D40" s="392">
        <v>11186</v>
      </c>
      <c r="E40" s="392">
        <v>0</v>
      </c>
      <c r="F40" s="392">
        <v>0</v>
      </c>
    </row>
    <row r="41" spans="1:6" x14ac:dyDescent="0.3">
      <c r="A41" s="18" t="s">
        <v>199</v>
      </c>
      <c r="B41" s="92" t="s">
        <v>200</v>
      </c>
      <c r="C41" s="33"/>
      <c r="D41" s="1">
        <v>776623</v>
      </c>
      <c r="E41" s="1">
        <v>543302</v>
      </c>
      <c r="F41" s="1">
        <v>767335</v>
      </c>
    </row>
    <row r="42" spans="1:6" x14ac:dyDescent="0.3">
      <c r="A42" s="92" t="s">
        <v>201</v>
      </c>
      <c r="B42" t="s">
        <v>202</v>
      </c>
      <c r="C42" s="2"/>
      <c r="D42" s="1">
        <v>7589365</v>
      </c>
      <c r="E42" s="1">
        <v>6561078</v>
      </c>
      <c r="F42" s="1">
        <v>8580382</v>
      </c>
    </row>
    <row r="43" spans="1:6" x14ac:dyDescent="0.3">
      <c r="A43" s="92" t="s">
        <v>203</v>
      </c>
      <c r="B43" s="92" t="s">
        <v>204</v>
      </c>
      <c r="C43" s="33"/>
      <c r="D43" s="1">
        <v>27204</v>
      </c>
      <c r="E43" s="1">
        <v>25064</v>
      </c>
      <c r="F43" s="1">
        <v>25064</v>
      </c>
    </row>
    <row r="44" spans="1:6" x14ac:dyDescent="0.3">
      <c r="A44" s="27" t="s">
        <v>205</v>
      </c>
      <c r="B44" s="27" t="s">
        <v>206</v>
      </c>
      <c r="C44" s="29"/>
      <c r="D44" s="386">
        <f>SUM(D36:D43)</f>
        <v>36499510</v>
      </c>
      <c r="E44" s="225">
        <f>SUM(E36:E43)</f>
        <v>33922345</v>
      </c>
      <c r="F44" s="225">
        <f>SUM(F36:F43)</f>
        <v>34211574</v>
      </c>
    </row>
    <row r="45" spans="1:6" ht="29.4" customHeight="1" thickBot="1" x14ac:dyDescent="0.35">
      <c r="A45" s="34" t="s">
        <v>207</v>
      </c>
      <c r="B45" s="34" t="s">
        <v>208</v>
      </c>
      <c r="C45" s="35"/>
      <c r="D45" s="385">
        <f>D28+D34+D44</f>
        <v>460281960</v>
      </c>
      <c r="E45" s="36">
        <f>E28+E34+E44</f>
        <v>443868790</v>
      </c>
      <c r="F45" s="36">
        <f>F28+F34+F44</f>
        <v>463809295</v>
      </c>
    </row>
    <row r="46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H60"/>
  <sheetViews>
    <sheetView showGridLines="0" zoomScale="85" zoomScaleNormal="85" workbookViewId="0">
      <selection activeCell="H18" sqref="H18:H25"/>
    </sheetView>
  </sheetViews>
  <sheetFormatPr defaultColWidth="8.88671875" defaultRowHeight="14.4" x14ac:dyDescent="0.3"/>
  <cols>
    <col min="1" max="2" width="43" customWidth="1"/>
    <col min="3" max="3" width="15.33203125" customWidth="1"/>
    <col min="4" max="8" width="13.5546875" customWidth="1"/>
  </cols>
  <sheetData>
    <row r="1" spans="1:8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30.06.2023.</v>
      </c>
      <c r="B1" s="140" t="str">
        <f>'Galvenie darbības rādītāji'!B1</f>
        <v>JOINT STOCK COMPANY CONEXUS BALTIC GRID Condensed interim statements for the period from 01.01.2023 until 30.06.2023</v>
      </c>
      <c r="C1" s="140"/>
    </row>
    <row r="2" spans="1:8" ht="18" customHeight="1" x14ac:dyDescent="0.3">
      <c r="A2" s="113" t="s">
        <v>209</v>
      </c>
      <c r="B2" s="6" t="s">
        <v>210</v>
      </c>
      <c r="C2" s="6"/>
    </row>
    <row r="3" spans="1:8" ht="28.8" x14ac:dyDescent="0.3">
      <c r="A3" s="52"/>
      <c r="B3" s="52"/>
      <c r="C3" s="230" t="s">
        <v>211</v>
      </c>
      <c r="D3" s="8" t="s">
        <v>167</v>
      </c>
      <c r="E3" s="8" t="s">
        <v>169</v>
      </c>
      <c r="F3" s="8" t="s">
        <v>171</v>
      </c>
      <c r="G3" s="8" t="s">
        <v>173</v>
      </c>
      <c r="H3" s="8" t="s">
        <v>212</v>
      </c>
    </row>
    <row r="4" spans="1:8" ht="28.8" x14ac:dyDescent="0.3">
      <c r="A4" s="52"/>
      <c r="B4" s="52"/>
      <c r="C4" s="230" t="s">
        <v>213</v>
      </c>
      <c r="D4" s="74" t="s">
        <v>168</v>
      </c>
      <c r="E4" s="8" t="s">
        <v>170</v>
      </c>
      <c r="F4" s="8" t="s">
        <v>172</v>
      </c>
      <c r="G4" s="8" t="s">
        <v>174</v>
      </c>
      <c r="H4" s="8" t="s">
        <v>214</v>
      </c>
    </row>
    <row r="5" spans="1:8" x14ac:dyDescent="0.3">
      <c r="A5" s="53"/>
      <c r="B5" s="53"/>
      <c r="C5" s="53"/>
      <c r="D5" s="30" t="s">
        <v>113</v>
      </c>
      <c r="E5" s="30" t="s">
        <v>113</v>
      </c>
      <c r="F5" s="30" t="s">
        <v>113</v>
      </c>
      <c r="G5" s="30" t="s">
        <v>113</v>
      </c>
      <c r="H5" s="30" t="s">
        <v>113</v>
      </c>
    </row>
    <row r="6" spans="1:8" x14ac:dyDescent="0.3">
      <c r="A6" s="54"/>
      <c r="B6" s="54"/>
      <c r="C6" s="54"/>
      <c r="D6" s="54"/>
      <c r="E6" s="55"/>
      <c r="F6" s="54"/>
      <c r="G6" s="54"/>
      <c r="H6" s="54"/>
    </row>
    <row r="7" spans="1:8" s="128" customFormat="1" x14ac:dyDescent="0.3">
      <c r="A7" s="61" t="s">
        <v>215</v>
      </c>
      <c r="B7" s="128" t="s">
        <v>216</v>
      </c>
      <c r="D7" s="395">
        <v>39786089</v>
      </c>
      <c r="E7" s="396">
        <v>-25320</v>
      </c>
      <c r="F7" s="395">
        <v>216230918</v>
      </c>
      <c r="G7" s="395">
        <v>76412620</v>
      </c>
      <c r="H7" s="396">
        <f>SUM(D7:G7)</f>
        <v>332404307</v>
      </c>
    </row>
    <row r="8" spans="1:8" x14ac:dyDescent="0.3">
      <c r="A8" s="10" t="s">
        <v>217</v>
      </c>
      <c r="B8" s="10" t="s">
        <v>218</v>
      </c>
      <c r="C8" s="10"/>
      <c r="D8" s="150">
        <v>0</v>
      </c>
      <c r="E8" s="149">
        <v>1050</v>
      </c>
      <c r="F8" s="150">
        <v>0</v>
      </c>
      <c r="G8" s="150">
        <v>-9548661</v>
      </c>
      <c r="H8" s="149">
        <f>SUM(D8:G8)</f>
        <v>-9547611</v>
      </c>
    </row>
    <row r="9" spans="1:8" x14ac:dyDescent="0.3">
      <c r="A9" s="10" t="s">
        <v>219</v>
      </c>
      <c r="B9" t="s">
        <v>220</v>
      </c>
      <c r="C9" s="231"/>
      <c r="D9" s="150">
        <v>0</v>
      </c>
      <c r="E9" s="149">
        <v>0</v>
      </c>
      <c r="F9" s="150">
        <v>-3818812</v>
      </c>
      <c r="G9" s="150">
        <v>3795342</v>
      </c>
      <c r="H9" s="149">
        <f>SUM(D9:G9)</f>
        <v>-23470</v>
      </c>
    </row>
    <row r="10" spans="1:8" s="234" customFormat="1" hidden="1" x14ac:dyDescent="0.3">
      <c r="A10" s="56" t="s">
        <v>221</v>
      </c>
      <c r="B10" s="56" t="s">
        <v>117</v>
      </c>
      <c r="C10" s="56"/>
      <c r="D10" s="151"/>
      <c r="E10" s="152"/>
      <c r="F10" s="151"/>
      <c r="G10" s="151"/>
      <c r="H10" s="149"/>
    </row>
    <row r="11" spans="1:8" hidden="1" x14ac:dyDescent="0.3">
      <c r="A11" s="10" t="s">
        <v>222</v>
      </c>
      <c r="B11" s="10" t="s">
        <v>223</v>
      </c>
      <c r="C11" s="10"/>
      <c r="D11" s="150">
        <v>0</v>
      </c>
      <c r="E11" s="149">
        <v>0</v>
      </c>
      <c r="F11" s="150">
        <v>0</v>
      </c>
      <c r="G11" s="150">
        <v>0</v>
      </c>
      <c r="H11" s="149">
        <f t="shared" ref="H11:H16" si="0">SUM(D11:G11)</f>
        <v>0</v>
      </c>
    </row>
    <row r="12" spans="1:8" ht="28.8" hidden="1" x14ac:dyDescent="0.3">
      <c r="A12" s="227" t="s">
        <v>121</v>
      </c>
      <c r="B12" s="227" t="s">
        <v>224</v>
      </c>
      <c r="C12" s="232"/>
      <c r="D12" s="150">
        <v>0</v>
      </c>
      <c r="E12" s="149">
        <v>0</v>
      </c>
      <c r="F12" s="150">
        <v>0</v>
      </c>
      <c r="G12" s="150" t="s">
        <v>225</v>
      </c>
      <c r="H12" s="149">
        <f t="shared" si="0"/>
        <v>0</v>
      </c>
    </row>
    <row r="13" spans="1:8" s="234" customFormat="1" hidden="1" x14ac:dyDescent="0.3">
      <c r="A13" s="56" t="s">
        <v>226</v>
      </c>
      <c r="B13" s="59" t="s">
        <v>227</v>
      </c>
      <c r="C13" s="59"/>
      <c r="D13" s="151">
        <f>D12+D11</f>
        <v>0</v>
      </c>
      <c r="E13" s="151">
        <f>E12+E11</f>
        <v>0</v>
      </c>
      <c r="F13" s="151">
        <v>0</v>
      </c>
      <c r="G13" s="151">
        <v>0</v>
      </c>
      <c r="H13" s="152">
        <f t="shared" si="0"/>
        <v>0</v>
      </c>
    </row>
    <row r="14" spans="1:8" x14ac:dyDescent="0.3">
      <c r="A14" s="98" t="s">
        <v>228</v>
      </c>
      <c r="B14" s="60" t="s">
        <v>229</v>
      </c>
      <c r="C14" s="9"/>
      <c r="D14" s="153">
        <v>0</v>
      </c>
      <c r="E14" s="154">
        <v>0</v>
      </c>
      <c r="F14" s="233">
        <v>0</v>
      </c>
      <c r="G14" s="233">
        <v>5396723</v>
      </c>
      <c r="H14" s="149">
        <f t="shared" si="0"/>
        <v>5396723</v>
      </c>
    </row>
    <row r="15" spans="1:8" s="234" customFormat="1" x14ac:dyDescent="0.3">
      <c r="A15" s="57" t="s">
        <v>212</v>
      </c>
      <c r="B15" s="56" t="s">
        <v>214</v>
      </c>
      <c r="C15" s="59"/>
      <c r="D15" s="155">
        <f>D14+D8+D9</f>
        <v>0</v>
      </c>
      <c r="E15" s="155">
        <f>E13+E9+E8+E14</f>
        <v>1050</v>
      </c>
      <c r="F15" s="155">
        <f>F13+F9+F8+F14</f>
        <v>-3818812</v>
      </c>
      <c r="G15" s="155">
        <f>G13+G9+G8+G14</f>
        <v>-356596</v>
      </c>
      <c r="H15" s="149">
        <f t="shared" si="0"/>
        <v>-4174358</v>
      </c>
    </row>
    <row r="16" spans="1:8" ht="15" thickBot="1" x14ac:dyDescent="0.35">
      <c r="A16" s="58" t="s">
        <v>230</v>
      </c>
      <c r="B16" s="58" t="s">
        <v>231</v>
      </c>
      <c r="C16" s="58"/>
      <c r="D16" s="156">
        <f>D7+D15</f>
        <v>39786089</v>
      </c>
      <c r="E16" s="156">
        <f>E7+E15</f>
        <v>-24270</v>
      </c>
      <c r="F16" s="156">
        <f>F7+F15</f>
        <v>212412106</v>
      </c>
      <c r="G16" s="156">
        <f>G7+G15</f>
        <v>76056024</v>
      </c>
      <c r="H16" s="157">
        <f t="shared" si="0"/>
        <v>328229949</v>
      </c>
    </row>
    <row r="17" spans="1:8" ht="15" thickTop="1" x14ac:dyDescent="0.3">
      <c r="A17" s="10" t="s">
        <v>217</v>
      </c>
      <c r="B17" s="10" t="s">
        <v>218</v>
      </c>
      <c r="C17" s="231"/>
      <c r="D17" s="150">
        <v>0</v>
      </c>
      <c r="E17" s="149">
        <v>0</v>
      </c>
      <c r="F17" s="150">
        <v>0</v>
      </c>
      <c r="G17" s="150">
        <v>0</v>
      </c>
      <c r="H17" s="149">
        <f>SUM(D17:G17)</f>
        <v>0</v>
      </c>
    </row>
    <row r="18" spans="1:8" x14ac:dyDescent="0.3">
      <c r="A18" s="10" t="s">
        <v>219</v>
      </c>
      <c r="B18" t="s">
        <v>220</v>
      </c>
      <c r="C18" s="231"/>
      <c r="D18" s="150">
        <v>0</v>
      </c>
      <c r="E18" s="149">
        <v>0</v>
      </c>
      <c r="F18" s="150">
        <v>-4510309</v>
      </c>
      <c r="G18" s="150">
        <v>3613957</v>
      </c>
      <c r="H18" s="149">
        <f>SUM(D18:G18)</f>
        <v>-896352</v>
      </c>
    </row>
    <row r="19" spans="1:8" s="234" customFormat="1" x14ac:dyDescent="0.3">
      <c r="A19" s="56" t="s">
        <v>221</v>
      </c>
      <c r="B19" s="56" t="s">
        <v>117</v>
      </c>
      <c r="C19" s="56"/>
      <c r="D19" s="151"/>
      <c r="E19" s="152"/>
      <c r="F19" s="151"/>
      <c r="G19" s="151"/>
      <c r="H19" s="149"/>
    </row>
    <row r="20" spans="1:8" hidden="1" x14ac:dyDescent="0.3">
      <c r="A20" s="10" t="s">
        <v>222</v>
      </c>
      <c r="B20" s="10" t="s">
        <v>223</v>
      </c>
      <c r="C20" s="10"/>
      <c r="D20" s="150">
        <v>0</v>
      </c>
      <c r="E20" s="149">
        <v>0</v>
      </c>
      <c r="F20" s="150">
        <v>0</v>
      </c>
      <c r="G20" s="150">
        <v>0</v>
      </c>
      <c r="H20" s="149">
        <f t="shared" ref="H20:H26" si="1">SUM(D20:G20)</f>
        <v>0</v>
      </c>
    </row>
    <row r="21" spans="1:8" ht="28.8" x14ac:dyDescent="0.3">
      <c r="A21" s="227" t="s">
        <v>121</v>
      </c>
      <c r="B21" s="227" t="s">
        <v>224</v>
      </c>
      <c r="C21" s="232"/>
      <c r="D21" s="150">
        <v>0</v>
      </c>
      <c r="E21" s="149">
        <v>0</v>
      </c>
      <c r="F21" s="150">
        <v>59045</v>
      </c>
      <c r="G21" s="150" t="s">
        <v>225</v>
      </c>
      <c r="H21" s="149">
        <f t="shared" si="1"/>
        <v>59045</v>
      </c>
    </row>
    <row r="22" spans="1:8" s="234" customFormat="1" x14ac:dyDescent="0.3">
      <c r="A22" s="56" t="s">
        <v>226</v>
      </c>
      <c r="B22" s="59" t="s">
        <v>227</v>
      </c>
      <c r="C22" s="59"/>
      <c r="D22" s="151">
        <f>D21+D20</f>
        <v>0</v>
      </c>
      <c r="E22" s="151">
        <f>E21+E20</f>
        <v>0</v>
      </c>
      <c r="F22" s="151">
        <v>59045</v>
      </c>
      <c r="G22" s="151">
        <v>0</v>
      </c>
      <c r="H22" s="152">
        <f t="shared" si="1"/>
        <v>59045</v>
      </c>
    </row>
    <row r="23" spans="1:8" x14ac:dyDescent="0.3">
      <c r="A23" s="289" t="s">
        <v>232</v>
      </c>
      <c r="B23" s="60" t="s">
        <v>233</v>
      </c>
      <c r="C23" s="9"/>
      <c r="D23" s="153">
        <v>0</v>
      </c>
      <c r="E23" s="154">
        <v>0</v>
      </c>
      <c r="F23" s="233">
        <v>0</v>
      </c>
      <c r="G23" s="233">
        <v>5968022</v>
      </c>
      <c r="H23" s="149">
        <f t="shared" si="1"/>
        <v>5968022</v>
      </c>
    </row>
    <row r="24" spans="1:8" s="234" customFormat="1" x14ac:dyDescent="0.3">
      <c r="A24" s="57" t="s">
        <v>212</v>
      </c>
      <c r="B24" s="56" t="s">
        <v>214</v>
      </c>
      <c r="C24" s="59"/>
      <c r="D24" s="155">
        <f>D23+D17</f>
        <v>0</v>
      </c>
      <c r="E24" s="155">
        <f>E22+E17+E23</f>
        <v>0</v>
      </c>
      <c r="F24" s="155">
        <f>F22+F17+F23+F18</f>
        <v>-4451264</v>
      </c>
      <c r="G24" s="155">
        <f>G22+G17+G23+G18</f>
        <v>9581979</v>
      </c>
      <c r="H24" s="149">
        <f t="shared" si="1"/>
        <v>5130715</v>
      </c>
    </row>
    <row r="25" spans="1:8" ht="15" thickBot="1" x14ac:dyDescent="0.35">
      <c r="A25" s="58" t="s">
        <v>234</v>
      </c>
      <c r="B25" s="58" t="s">
        <v>235</v>
      </c>
      <c r="C25" s="58"/>
      <c r="D25" s="156">
        <f>SUM(D16+D24)</f>
        <v>39786089</v>
      </c>
      <c r="E25" s="156">
        <f>SUM(E16+E24)</f>
        <v>-24270</v>
      </c>
      <c r="F25" s="156">
        <f>SUM(F16+F24)</f>
        <v>207960842</v>
      </c>
      <c r="G25" s="156">
        <f>SUM(G16+G24)</f>
        <v>85638003</v>
      </c>
      <c r="H25" s="157">
        <f t="shared" si="1"/>
        <v>333360664</v>
      </c>
    </row>
    <row r="26" spans="1:8" ht="15" thickTop="1" x14ac:dyDescent="0.3">
      <c r="A26" s="10" t="str">
        <f>A8</f>
        <v>Aprēķinātās dividendes</v>
      </c>
      <c r="B26" s="10" t="str">
        <f>B8</f>
        <v>Calculated dividends</v>
      </c>
      <c r="C26" s="10"/>
      <c r="D26" s="150">
        <v>0</v>
      </c>
      <c r="E26" s="184">
        <v>918</v>
      </c>
      <c r="F26" s="190">
        <v>0</v>
      </c>
      <c r="G26" s="190">
        <v>-8355078</v>
      </c>
      <c r="H26" s="184">
        <f t="shared" si="1"/>
        <v>-8354160</v>
      </c>
    </row>
    <row r="27" spans="1:8" x14ac:dyDescent="0.3">
      <c r="A27" s="10" t="s">
        <v>219</v>
      </c>
      <c r="B27" t="s">
        <v>220</v>
      </c>
      <c r="D27" s="150">
        <v>0</v>
      </c>
      <c r="E27" s="184">
        <v>0</v>
      </c>
      <c r="F27" s="190">
        <v>-3525396</v>
      </c>
      <c r="G27" s="190">
        <v>3525396</v>
      </c>
      <c r="H27" s="184">
        <f t="shared" ref="H27:H32" si="2">SUM(D27:G27)</f>
        <v>0</v>
      </c>
    </row>
    <row r="28" spans="1:8" s="234" customFormat="1" hidden="1" x14ac:dyDescent="0.3">
      <c r="A28" s="56" t="s">
        <v>221</v>
      </c>
      <c r="B28" s="56" t="s">
        <v>117</v>
      </c>
      <c r="C28" s="56"/>
      <c r="D28" s="151">
        <v>0</v>
      </c>
      <c r="E28" s="152">
        <v>0</v>
      </c>
      <c r="F28" s="151">
        <v>0</v>
      </c>
      <c r="G28" s="151">
        <v>0</v>
      </c>
      <c r="H28" s="184">
        <f t="shared" si="2"/>
        <v>0</v>
      </c>
    </row>
    <row r="29" spans="1:8" ht="28.8" hidden="1" x14ac:dyDescent="0.3">
      <c r="A29" s="92" t="s">
        <v>121</v>
      </c>
      <c r="B29" s="227" t="s">
        <v>224</v>
      </c>
      <c r="C29" s="227"/>
      <c r="D29" s="150">
        <v>0</v>
      </c>
      <c r="E29" s="149">
        <v>0</v>
      </c>
      <c r="F29" s="150">
        <v>0</v>
      </c>
      <c r="G29" s="150">
        <v>0</v>
      </c>
      <c r="H29" s="184">
        <f t="shared" si="2"/>
        <v>0</v>
      </c>
    </row>
    <row r="30" spans="1:8" s="234" customFormat="1" hidden="1" x14ac:dyDescent="0.3">
      <c r="A30" s="56" t="s">
        <v>226</v>
      </c>
      <c r="B30" s="59" t="s">
        <v>227</v>
      </c>
      <c r="C30" s="59"/>
      <c r="D30" s="151">
        <v>0</v>
      </c>
      <c r="E30" s="152">
        <v>0</v>
      </c>
      <c r="F30" s="151">
        <v>0</v>
      </c>
      <c r="G30" s="151">
        <v>0</v>
      </c>
      <c r="H30" s="184">
        <f t="shared" si="2"/>
        <v>0</v>
      </c>
    </row>
    <row r="31" spans="1:8" x14ac:dyDescent="0.3">
      <c r="A31" s="10" t="s">
        <v>115</v>
      </c>
      <c r="B31" s="10" t="s">
        <v>109</v>
      </c>
      <c r="C31" s="10"/>
      <c r="D31" s="150">
        <v>0</v>
      </c>
      <c r="E31" s="184">
        <v>0</v>
      </c>
      <c r="F31" s="190">
        <v>0</v>
      </c>
      <c r="G31" s="190">
        <f>'Peļņas vai zaudējumu pārskats'!F15</f>
        <v>8072898</v>
      </c>
      <c r="H31" s="184">
        <f t="shared" si="2"/>
        <v>8072898</v>
      </c>
    </row>
    <row r="32" spans="1:8" s="234" customFormat="1" x14ac:dyDescent="0.3">
      <c r="A32" s="59" t="s">
        <v>212</v>
      </c>
      <c r="B32" s="59" t="s">
        <v>236</v>
      </c>
      <c r="C32" s="59"/>
      <c r="D32" s="153">
        <v>0</v>
      </c>
      <c r="E32" s="154">
        <f t="shared" ref="E32:F32" si="3">E26+E27+E30+E31</f>
        <v>918</v>
      </c>
      <c r="F32" s="154">
        <f t="shared" si="3"/>
        <v>-3525396</v>
      </c>
      <c r="G32" s="154">
        <f>G26+G27+G30+G31</f>
        <v>3243216</v>
      </c>
      <c r="H32" s="184">
        <f t="shared" si="2"/>
        <v>-281262</v>
      </c>
    </row>
    <row r="33" spans="1:8" ht="15" thickBot="1" x14ac:dyDescent="0.35">
      <c r="A33" s="58" t="s">
        <v>237</v>
      </c>
      <c r="B33" s="58" t="s">
        <v>238</v>
      </c>
      <c r="C33" s="58"/>
      <c r="D33" s="156">
        <f>D25+D32</f>
        <v>39786089</v>
      </c>
      <c r="E33" s="156">
        <f t="shared" ref="E33:G33" si="4">E25+E32</f>
        <v>-23352</v>
      </c>
      <c r="F33" s="156">
        <f t="shared" si="4"/>
        <v>204435446</v>
      </c>
      <c r="G33" s="156">
        <f t="shared" si="4"/>
        <v>88881219</v>
      </c>
      <c r="H33" s="188">
        <f>SUM(D33:G33)</f>
        <v>333079402</v>
      </c>
    </row>
    <row r="34" spans="1:8" ht="18.600000000000001" thickTop="1" x14ac:dyDescent="0.3">
      <c r="A34" s="45"/>
      <c r="B34" s="45"/>
      <c r="C34" s="45"/>
      <c r="D34" s="6"/>
    </row>
    <row r="35" spans="1:8" x14ac:dyDescent="0.3">
      <c r="A35" s="40"/>
      <c r="B35" s="40"/>
      <c r="C35" s="40"/>
      <c r="D35" s="40"/>
      <c r="E35" s="71"/>
      <c r="F35" s="41"/>
      <c r="G35" s="72"/>
    </row>
    <row r="36" spans="1:8" x14ac:dyDescent="0.3">
      <c r="A36" s="90"/>
      <c r="B36" s="90"/>
      <c r="C36" s="90"/>
      <c r="D36" s="40"/>
      <c r="E36" s="46"/>
      <c r="F36" s="88"/>
      <c r="G36" s="88"/>
    </row>
    <row r="37" spans="1:8" x14ac:dyDescent="0.3">
      <c r="A37" s="90"/>
      <c r="B37" s="90"/>
      <c r="C37" s="90"/>
      <c r="D37" s="90"/>
      <c r="E37" s="71"/>
      <c r="F37" s="88"/>
      <c r="G37" s="88"/>
    </row>
    <row r="38" spans="1:8" x14ac:dyDescent="0.3">
      <c r="A38" s="89"/>
      <c r="B38" s="89"/>
      <c r="C38" s="89"/>
      <c r="D38" s="89"/>
      <c r="E38" s="47"/>
      <c r="F38" s="43"/>
      <c r="G38" s="43"/>
    </row>
    <row r="39" spans="1:8" x14ac:dyDescent="0.3">
      <c r="A39" s="89"/>
      <c r="B39" s="89"/>
      <c r="C39" s="89"/>
      <c r="D39" s="89"/>
      <c r="E39" s="48"/>
      <c r="F39" s="43"/>
      <c r="G39" s="43"/>
    </row>
    <row r="40" spans="1:8" x14ac:dyDescent="0.3">
      <c r="A40" s="89"/>
      <c r="B40" s="89"/>
      <c r="C40" s="89"/>
      <c r="D40" s="89"/>
      <c r="E40" s="42"/>
      <c r="F40" s="88"/>
      <c r="G40" s="43"/>
    </row>
    <row r="41" spans="1:8" x14ac:dyDescent="0.3">
      <c r="A41" s="89"/>
      <c r="B41" s="89"/>
      <c r="C41" s="89"/>
      <c r="D41" s="89"/>
      <c r="E41" s="42"/>
      <c r="F41" s="88"/>
      <c r="G41" s="43"/>
    </row>
    <row r="42" spans="1:8" x14ac:dyDescent="0.3">
      <c r="A42" s="49"/>
      <c r="B42" s="49"/>
      <c r="C42" s="49"/>
      <c r="D42" s="49"/>
      <c r="E42" s="46"/>
      <c r="F42" s="50"/>
      <c r="G42" s="51"/>
    </row>
    <row r="43" spans="1:8" x14ac:dyDescent="0.3">
      <c r="A43" s="49"/>
      <c r="B43" s="49"/>
      <c r="C43" s="49"/>
      <c r="D43" s="49"/>
      <c r="E43" s="46"/>
      <c r="F43" s="50"/>
      <c r="G43" s="51"/>
    </row>
    <row r="44" spans="1:8" x14ac:dyDescent="0.3">
      <c r="A44" s="90"/>
      <c r="B44" s="90"/>
      <c r="C44" s="90"/>
      <c r="D44" s="90"/>
      <c r="E44" s="71"/>
      <c r="F44" s="72"/>
      <c r="G44" s="43"/>
    </row>
    <row r="45" spans="1:8" x14ac:dyDescent="0.3">
      <c r="A45" s="90"/>
      <c r="B45" s="90"/>
      <c r="C45" s="90"/>
      <c r="D45" s="90"/>
      <c r="E45" s="71"/>
      <c r="F45" s="73"/>
      <c r="G45" s="88"/>
    </row>
    <row r="46" spans="1:8" x14ac:dyDescent="0.3">
      <c r="A46" s="89"/>
      <c r="B46" s="89"/>
      <c r="C46" s="89"/>
      <c r="D46" s="89"/>
      <c r="E46" s="42"/>
      <c r="F46" s="88"/>
      <c r="G46" s="43"/>
    </row>
    <row r="47" spans="1:8" x14ac:dyDescent="0.3">
      <c r="A47" s="89"/>
      <c r="B47" s="89"/>
      <c r="C47" s="89"/>
      <c r="D47" s="89"/>
      <c r="E47" s="47"/>
      <c r="F47" s="43"/>
      <c r="G47" s="43"/>
    </row>
    <row r="48" spans="1:8" x14ac:dyDescent="0.3">
      <c r="A48" s="89"/>
      <c r="B48" s="89"/>
      <c r="C48" s="89"/>
      <c r="D48" s="89"/>
      <c r="E48" s="42"/>
      <c r="F48" s="88"/>
      <c r="G48" s="88"/>
    </row>
    <row r="49" spans="1:7" x14ac:dyDescent="0.3">
      <c r="A49" s="89"/>
      <c r="B49" s="89"/>
      <c r="C49" s="89"/>
      <c r="D49" s="89"/>
      <c r="E49" s="42"/>
      <c r="F49" s="43"/>
      <c r="G49" s="43"/>
    </row>
    <row r="50" spans="1:7" x14ac:dyDescent="0.3">
      <c r="A50" s="90"/>
      <c r="B50" s="90"/>
      <c r="C50" s="90"/>
      <c r="D50" s="90"/>
      <c r="E50" s="71"/>
      <c r="F50" s="72"/>
      <c r="G50" s="44"/>
    </row>
    <row r="51" spans="1:7" x14ac:dyDescent="0.3">
      <c r="A51" s="90"/>
      <c r="B51" s="90"/>
      <c r="C51" s="90"/>
      <c r="D51" s="90"/>
      <c r="E51" s="71"/>
      <c r="F51" s="73"/>
      <c r="G51" s="88"/>
    </row>
    <row r="52" spans="1:7" x14ac:dyDescent="0.3">
      <c r="A52" s="89"/>
      <c r="B52" s="89"/>
      <c r="C52" s="89"/>
      <c r="D52" s="89"/>
      <c r="E52" s="42"/>
      <c r="F52" s="88"/>
      <c r="G52" s="43"/>
    </row>
    <row r="53" spans="1:7" x14ac:dyDescent="0.3">
      <c r="A53" s="89"/>
      <c r="B53" s="89"/>
      <c r="C53" s="89"/>
      <c r="D53" s="89"/>
      <c r="E53" s="42"/>
      <c r="F53" s="88"/>
      <c r="G53" s="43"/>
    </row>
    <row r="54" spans="1:7" x14ac:dyDescent="0.3">
      <c r="A54" s="89"/>
      <c r="B54" s="89"/>
      <c r="C54" s="89"/>
      <c r="D54" s="89"/>
      <c r="E54" s="42"/>
      <c r="F54" s="88"/>
      <c r="G54" s="43"/>
    </row>
    <row r="55" spans="1:7" x14ac:dyDescent="0.3">
      <c r="A55" s="89"/>
      <c r="B55" s="89"/>
      <c r="C55" s="89"/>
      <c r="D55" s="89"/>
      <c r="E55" s="42"/>
      <c r="F55" s="88"/>
      <c r="G55" s="43"/>
    </row>
    <row r="56" spans="1:7" x14ac:dyDescent="0.3">
      <c r="A56" s="89"/>
      <c r="B56" s="89"/>
      <c r="C56" s="89"/>
      <c r="D56" s="89"/>
      <c r="E56" s="42"/>
      <c r="F56" s="88"/>
      <c r="G56" s="43"/>
    </row>
    <row r="57" spans="1:7" x14ac:dyDescent="0.3">
      <c r="A57" s="89"/>
      <c r="B57" s="89"/>
      <c r="C57" s="89"/>
      <c r="D57" s="89"/>
      <c r="E57" s="47"/>
      <c r="F57" s="43"/>
      <c r="G57" s="43"/>
    </row>
    <row r="58" spans="1:7" x14ac:dyDescent="0.3">
      <c r="A58" s="89"/>
      <c r="B58" s="89"/>
      <c r="C58" s="89"/>
      <c r="D58" s="89"/>
      <c r="E58" s="42"/>
      <c r="F58" s="43"/>
      <c r="G58" s="43"/>
    </row>
    <row r="59" spans="1:7" x14ac:dyDescent="0.3">
      <c r="A59" s="90"/>
      <c r="B59" s="90"/>
      <c r="C59" s="90"/>
      <c r="D59" s="90"/>
      <c r="E59" s="71"/>
      <c r="F59" s="72"/>
      <c r="G59" s="44"/>
    </row>
    <row r="60" spans="1:7" x14ac:dyDescent="0.3">
      <c r="A60" s="90"/>
      <c r="B60" s="90"/>
      <c r="C60" s="90"/>
      <c r="D60" s="90"/>
      <c r="E60" s="71"/>
      <c r="F60" s="72"/>
      <c r="G60" s="44"/>
    </row>
  </sheetData>
  <pageMargins left="0.7" right="0.7" top="0.75" bottom="0.75" header="0.3" footer="0.3"/>
  <pageSetup paperSize="9" orientation="portrait" r:id="rId1"/>
  <ignoredErrors>
    <ignoredError sqref="H17 H20:H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H47"/>
  <sheetViews>
    <sheetView showGridLines="0" topLeftCell="B18" zoomScale="85" zoomScaleNormal="85" workbookViewId="0">
      <selection activeCell="B36" sqref="B36"/>
    </sheetView>
  </sheetViews>
  <sheetFormatPr defaultColWidth="8.88671875" defaultRowHeight="14.4" x14ac:dyDescent="0.3"/>
  <cols>
    <col min="1" max="2" width="43" customWidth="1"/>
    <col min="3" max="3" width="10.109375" customWidth="1"/>
    <col min="4" max="8" width="15.109375" customWidth="1"/>
  </cols>
  <sheetData>
    <row r="1" spans="1:8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30.06.2023.</v>
      </c>
      <c r="B1" s="140" t="str">
        <f>'Galvenie darbības rādītāji'!B1</f>
        <v>JOINT STOCK COMPANY CONEXUS BALTIC GRID Condensed interim statements for the period from 01.01.2023 until 30.06.2023</v>
      </c>
    </row>
    <row r="2" spans="1:8" ht="18" x14ac:dyDescent="0.3">
      <c r="A2" s="6" t="s">
        <v>239</v>
      </c>
      <c r="B2" s="6" t="s">
        <v>240</v>
      </c>
    </row>
    <row r="3" spans="1:8" ht="28.8" x14ac:dyDescent="0.3">
      <c r="A3" s="26"/>
      <c r="B3" s="26"/>
      <c r="C3" s="8" t="s">
        <v>81</v>
      </c>
      <c r="D3" s="8" t="str">
        <f>'Peļņas vai zaudējumu pārskats'!D3</f>
        <v>01.04.2023.-30.06.2023.</v>
      </c>
      <c r="E3" s="8" t="str">
        <f>'Peļņas vai zaudējumu pārskats'!E3</f>
        <v>01.04.2022.-30.06.2022.</v>
      </c>
      <c r="F3" s="8" t="str">
        <f>'Peļņas vai zaudējumu pārskats'!F3</f>
        <v>01.01.2023.-30.06.2023.</v>
      </c>
      <c r="G3" s="8" t="str">
        <f>'Peļņas vai zaudējumu pārskats'!G3</f>
        <v>01.01.2022.-30.06.2022.</v>
      </c>
      <c r="H3" s="72"/>
    </row>
    <row r="4" spans="1:8" x14ac:dyDescent="0.3">
      <c r="A4" s="62" t="s">
        <v>241</v>
      </c>
      <c r="B4" s="70" t="s">
        <v>242</v>
      </c>
      <c r="C4" s="28"/>
      <c r="D4" s="30" t="s">
        <v>113</v>
      </c>
      <c r="E4" s="30" t="s">
        <v>113</v>
      </c>
      <c r="F4" s="30" t="s">
        <v>113</v>
      </c>
      <c r="G4" s="30" t="s">
        <v>113</v>
      </c>
      <c r="H4" s="88"/>
    </row>
    <row r="5" spans="1:8" x14ac:dyDescent="0.3">
      <c r="A5" s="93" t="s">
        <v>243</v>
      </c>
      <c r="B5" s="93" t="s">
        <v>244</v>
      </c>
      <c r="C5" s="63"/>
      <c r="D5" s="282">
        <f>'Peļņas vai zaudējumu pārskats'!D13</f>
        <v>4997978</v>
      </c>
      <c r="E5" s="282">
        <f>'Peļņas vai zaudējumu pārskats'!E13</f>
        <v>2350357</v>
      </c>
      <c r="F5" s="282">
        <f>'Peļņas vai zaudējumu pārskats'!F13</f>
        <v>10161668</v>
      </c>
      <c r="G5" s="282">
        <f>'Peļņas vai zaudējumu pārskats'!G13</f>
        <v>7783888</v>
      </c>
      <c r="H5" s="88"/>
    </row>
    <row r="6" spans="1:8" x14ac:dyDescent="0.3">
      <c r="A6" s="64" t="s">
        <v>245</v>
      </c>
      <c r="B6" s="64" t="s">
        <v>246</v>
      </c>
      <c r="C6" s="24"/>
      <c r="D6" s="24"/>
      <c r="E6" s="24"/>
      <c r="F6" s="192"/>
      <c r="G6" s="192"/>
      <c r="H6" s="43"/>
    </row>
    <row r="7" spans="1:8" x14ac:dyDescent="0.3">
      <c r="A7" s="92" t="s">
        <v>247</v>
      </c>
      <c r="B7" s="228" t="s">
        <v>248</v>
      </c>
      <c r="C7" s="179">
        <v>12</v>
      </c>
      <c r="D7" s="278">
        <v>4327867</v>
      </c>
      <c r="E7" s="278">
        <v>4299445</v>
      </c>
      <c r="F7" s="278">
        <v>8641691</v>
      </c>
      <c r="G7" s="278">
        <v>8574998</v>
      </c>
      <c r="H7" s="43"/>
    </row>
    <row r="8" spans="1:8" x14ac:dyDescent="0.3">
      <c r="A8" s="92" t="s">
        <v>249</v>
      </c>
      <c r="B8" s="228" t="s">
        <v>250</v>
      </c>
      <c r="C8" s="33"/>
      <c r="D8" s="278">
        <v>3286</v>
      </c>
      <c r="E8" s="278">
        <v>3100</v>
      </c>
      <c r="F8" s="278">
        <v>6572</v>
      </c>
      <c r="G8" s="278">
        <v>19679</v>
      </c>
      <c r="H8" s="43"/>
    </row>
    <row r="9" spans="1:8" x14ac:dyDescent="0.3">
      <c r="A9" s="92" t="s">
        <v>251</v>
      </c>
      <c r="B9" s="228" t="s">
        <v>252</v>
      </c>
      <c r="C9" s="33">
        <v>11</v>
      </c>
      <c r="D9" s="278">
        <v>189697</v>
      </c>
      <c r="E9" s="278">
        <v>176357</v>
      </c>
      <c r="F9" s="278">
        <v>377593</v>
      </c>
      <c r="G9" s="278">
        <v>333706</v>
      </c>
      <c r="H9" s="43"/>
    </row>
    <row r="10" spans="1:8" x14ac:dyDescent="0.3">
      <c r="A10" s="92" t="s">
        <v>253</v>
      </c>
      <c r="B10" s="228" t="s">
        <v>254</v>
      </c>
      <c r="C10" s="24"/>
      <c r="D10" s="278">
        <v>-683</v>
      </c>
      <c r="E10" s="278">
        <v>-19200</v>
      </c>
      <c r="F10" s="278">
        <v>273</v>
      </c>
      <c r="G10" s="278">
        <v>-31376</v>
      </c>
      <c r="H10" s="43"/>
    </row>
    <row r="11" spans="1:8" x14ac:dyDescent="0.3">
      <c r="A11" s="92" t="s">
        <v>255</v>
      </c>
      <c r="B11" s="228" t="s">
        <v>256</v>
      </c>
      <c r="C11" s="33"/>
      <c r="D11" s="278">
        <v>240000</v>
      </c>
      <c r="E11" s="278"/>
      <c r="F11" s="278">
        <v>540000</v>
      </c>
      <c r="G11" s="278">
        <v>285780</v>
      </c>
      <c r="H11" s="88"/>
    </row>
    <row r="12" spans="1:8" x14ac:dyDescent="0.3">
      <c r="A12" s="235" t="s">
        <v>257</v>
      </c>
      <c r="B12" s="263" t="s">
        <v>258</v>
      </c>
      <c r="C12" s="33"/>
      <c r="D12" s="278">
        <v>-190341</v>
      </c>
      <c r="E12" s="278">
        <v>-136168</v>
      </c>
      <c r="F12" s="278">
        <v>-374517</v>
      </c>
      <c r="G12" s="278">
        <v>-271483</v>
      </c>
      <c r="H12" s="88"/>
    </row>
    <row r="13" spans="1:8" x14ac:dyDescent="0.3">
      <c r="A13" s="92" t="s">
        <v>259</v>
      </c>
      <c r="B13" s="228" t="s">
        <v>260</v>
      </c>
      <c r="C13" s="24"/>
      <c r="D13" s="278">
        <v>537074</v>
      </c>
      <c r="E13" s="278">
        <v>95930</v>
      </c>
      <c r="F13" s="278">
        <v>1052619</v>
      </c>
      <c r="G13" s="278">
        <v>190919</v>
      </c>
      <c r="H13" s="43"/>
    </row>
    <row r="14" spans="1:8" x14ac:dyDescent="0.3">
      <c r="A14" s="228" t="s">
        <v>261</v>
      </c>
      <c r="B14" s="228" t="s">
        <v>262</v>
      </c>
      <c r="C14" s="24"/>
      <c r="D14" s="278">
        <v>-24253</v>
      </c>
      <c r="E14" s="278">
        <v>0</v>
      </c>
      <c r="F14" s="278">
        <v>-24253</v>
      </c>
      <c r="G14" s="278">
        <v>0</v>
      </c>
      <c r="H14" s="43"/>
    </row>
    <row r="15" spans="1:8" x14ac:dyDescent="0.3">
      <c r="A15" s="64" t="s">
        <v>263</v>
      </c>
      <c r="B15" s="64" t="s">
        <v>264</v>
      </c>
      <c r="C15" s="24"/>
      <c r="D15" s="278"/>
      <c r="E15" s="278"/>
      <c r="F15" s="279"/>
      <c r="G15" s="279"/>
      <c r="H15" s="43"/>
    </row>
    <row r="16" spans="1:8" ht="44.4" customHeight="1" x14ac:dyDescent="0.3">
      <c r="A16" s="228" t="s">
        <v>265</v>
      </c>
      <c r="B16" s="228" t="s">
        <v>266</v>
      </c>
      <c r="C16" s="24"/>
      <c r="D16" s="278">
        <v>-767265</v>
      </c>
      <c r="E16" s="278">
        <v>4131615</v>
      </c>
      <c r="F16" s="278">
        <v>2282355</v>
      </c>
      <c r="G16" s="278">
        <v>6922093</v>
      </c>
      <c r="H16" s="43"/>
    </row>
    <row r="17" spans="1:8" x14ac:dyDescent="0.3">
      <c r="A17" s="228" t="s">
        <v>267</v>
      </c>
      <c r="B17" s="228" t="s">
        <v>268</v>
      </c>
      <c r="C17" s="24"/>
      <c r="D17" s="278">
        <f>2927+111375</f>
        <v>114302</v>
      </c>
      <c r="E17" s="278">
        <f>-1282-132655</f>
        <v>-133937</v>
      </c>
      <c r="F17" s="278">
        <f>-119-313265</f>
        <v>-313384</v>
      </c>
      <c r="G17" s="278">
        <f>-1282-93874</f>
        <v>-95156</v>
      </c>
      <c r="H17" s="43"/>
    </row>
    <row r="18" spans="1:8" ht="55.2" customHeight="1" x14ac:dyDescent="0.3">
      <c r="A18" s="229" t="s">
        <v>269</v>
      </c>
      <c r="B18" s="229" t="s">
        <v>270</v>
      </c>
      <c r="C18" s="28"/>
      <c r="D18" s="278">
        <v>514755</v>
      </c>
      <c r="E18" s="278">
        <v>-3471524</v>
      </c>
      <c r="F18" s="280">
        <v>-1661664</v>
      </c>
      <c r="G18" s="280">
        <v>-98830</v>
      </c>
      <c r="H18" s="43"/>
    </row>
    <row r="19" spans="1:8" x14ac:dyDescent="0.3">
      <c r="A19" s="229" t="s">
        <v>271</v>
      </c>
      <c r="B19" s="229" t="s">
        <v>272</v>
      </c>
      <c r="C19" s="28"/>
      <c r="D19" s="278">
        <v>0</v>
      </c>
      <c r="E19" s="278">
        <v>-2387165</v>
      </c>
      <c r="F19" s="281">
        <v>0</v>
      </c>
      <c r="G19" s="281">
        <v>-2387165</v>
      </c>
      <c r="H19" s="43"/>
    </row>
    <row r="20" spans="1:8" x14ac:dyDescent="0.3">
      <c r="A20" s="93" t="s">
        <v>273</v>
      </c>
      <c r="B20" s="93" t="s">
        <v>274</v>
      </c>
      <c r="C20" s="63"/>
      <c r="D20" s="191">
        <f t="shared" ref="D20:E20" si="0">SUM(D7:D19)+D5</f>
        <v>9942417</v>
      </c>
      <c r="E20" s="191">
        <f t="shared" si="0"/>
        <v>4908810</v>
      </c>
      <c r="F20" s="191">
        <f>SUM(F7:F19)+F5</f>
        <v>20688953</v>
      </c>
      <c r="G20" s="191">
        <f>SUM(G7:G19)+G5</f>
        <v>21227053</v>
      </c>
    </row>
    <row r="21" spans="1:8" x14ac:dyDescent="0.3">
      <c r="A21" s="31" t="s">
        <v>275</v>
      </c>
      <c r="B21" s="31" t="s">
        <v>276</v>
      </c>
      <c r="C21" s="24"/>
      <c r="D21" s="24"/>
      <c r="E21" s="24"/>
      <c r="F21" s="193"/>
      <c r="G21" s="193"/>
    </row>
    <row r="22" spans="1:8" x14ac:dyDescent="0.3">
      <c r="A22" s="92" t="s">
        <v>277</v>
      </c>
      <c r="B22" s="92" t="s">
        <v>278</v>
      </c>
      <c r="C22" s="179"/>
      <c r="D22" s="184">
        <v>-10666256</v>
      </c>
      <c r="E22" s="184">
        <v>-2504495</v>
      </c>
      <c r="F22" s="184">
        <v>-14050562</v>
      </c>
      <c r="G22" s="184">
        <v>-5476001</v>
      </c>
      <c r="H22" s="72"/>
    </row>
    <row r="23" spans="1:8" x14ac:dyDescent="0.3">
      <c r="A23" s="92" t="s">
        <v>279</v>
      </c>
      <c r="B23" s="92" t="s">
        <v>280</v>
      </c>
      <c r="C23" s="33"/>
      <c r="D23" s="184">
        <v>-159143</v>
      </c>
      <c r="E23" s="184">
        <v>-295018</v>
      </c>
      <c r="F23" s="184">
        <v>-213779</v>
      </c>
      <c r="G23" s="184">
        <v>-512951</v>
      </c>
      <c r="H23" s="88"/>
    </row>
    <row r="24" spans="1:8" ht="28.8" x14ac:dyDescent="0.3">
      <c r="A24" s="92" t="s">
        <v>281</v>
      </c>
      <c r="B24" s="92" t="s">
        <v>282</v>
      </c>
      <c r="C24" s="24"/>
      <c r="D24" s="184">
        <v>1024</v>
      </c>
      <c r="E24" s="184">
        <v>19200</v>
      </c>
      <c r="F24" s="184">
        <v>1360</v>
      </c>
      <c r="G24" s="184">
        <v>31376</v>
      </c>
      <c r="H24" s="88"/>
    </row>
    <row r="25" spans="1:8" ht="14.4" customHeight="1" x14ac:dyDescent="0.3">
      <c r="A25" s="65" t="s">
        <v>283</v>
      </c>
      <c r="B25" s="65" t="s">
        <v>284</v>
      </c>
      <c r="C25" s="67"/>
      <c r="D25" s="184">
        <v>139687</v>
      </c>
      <c r="E25" s="184">
        <v>3983416</v>
      </c>
      <c r="F25" s="194">
        <v>1304747</v>
      </c>
      <c r="G25" s="194">
        <v>3983416</v>
      </c>
      <c r="H25" s="51"/>
    </row>
    <row r="26" spans="1:8" x14ac:dyDescent="0.3">
      <c r="A26" s="93" t="s">
        <v>285</v>
      </c>
      <c r="B26" s="93" t="s">
        <v>286</v>
      </c>
      <c r="C26" s="63"/>
      <c r="D26" s="191">
        <f t="shared" ref="D26:E26" si="1">SUM(D22:D25)</f>
        <v>-10684688</v>
      </c>
      <c r="E26" s="191">
        <f t="shared" si="1"/>
        <v>1203103</v>
      </c>
      <c r="F26" s="191">
        <f>SUM(F22:F25)</f>
        <v>-12958234</v>
      </c>
      <c r="G26" s="191">
        <f>SUM(G22:G25)</f>
        <v>-1974160</v>
      </c>
      <c r="H26" s="43"/>
    </row>
    <row r="27" spans="1:8" x14ac:dyDescent="0.3">
      <c r="A27" s="31" t="s">
        <v>287</v>
      </c>
      <c r="B27" s="31" t="s">
        <v>288</v>
      </c>
      <c r="C27" s="24"/>
      <c r="D27" s="24"/>
      <c r="E27" s="24"/>
      <c r="F27" s="193"/>
      <c r="G27" s="193"/>
      <c r="H27" s="43"/>
    </row>
    <row r="28" spans="1:8" x14ac:dyDescent="0.3">
      <c r="A28" s="11" t="s">
        <v>289</v>
      </c>
      <c r="B28" s="11" t="s">
        <v>290</v>
      </c>
      <c r="C28" s="28"/>
      <c r="D28" s="184">
        <v>-559292</v>
      </c>
      <c r="E28" s="184">
        <v>-63200</v>
      </c>
      <c r="F28" s="189">
        <v>-1145430</v>
      </c>
      <c r="G28" s="189">
        <v>-179542</v>
      </c>
      <c r="H28" s="43"/>
    </row>
    <row r="29" spans="1:8" ht="13.95" customHeight="1" x14ac:dyDescent="0.3">
      <c r="A29" s="65" t="s">
        <v>291</v>
      </c>
      <c r="B29" s="65" t="s">
        <v>292</v>
      </c>
      <c r="C29" s="66"/>
      <c r="D29" s="184">
        <v>0</v>
      </c>
      <c r="E29" s="184">
        <v>7370276</v>
      </c>
      <c r="F29" s="194">
        <v>0</v>
      </c>
      <c r="G29" s="194">
        <v>8299300</v>
      </c>
      <c r="H29" s="43"/>
    </row>
    <row r="30" spans="1:8" x14ac:dyDescent="0.3">
      <c r="A30" s="65" t="s">
        <v>293</v>
      </c>
      <c r="B30" s="65" t="s">
        <v>294</v>
      </c>
      <c r="C30" s="67"/>
      <c r="D30" s="184">
        <v>-2740951</v>
      </c>
      <c r="E30" s="184">
        <v>-4103266</v>
      </c>
      <c r="F30" s="194">
        <v>-6449643</v>
      </c>
      <c r="G30" s="194">
        <v>-32258945</v>
      </c>
      <c r="H30" s="51"/>
    </row>
    <row r="31" spans="1:8" x14ac:dyDescent="0.3">
      <c r="A31" s="65" t="s">
        <v>295</v>
      </c>
      <c r="B31" s="65" t="s">
        <v>296</v>
      </c>
      <c r="C31" s="67"/>
      <c r="D31" s="184">
        <v>-2232</v>
      </c>
      <c r="E31" s="184">
        <v>2555</v>
      </c>
      <c r="F31" s="194">
        <v>-13601</v>
      </c>
      <c r="G31" s="194">
        <v>-16441</v>
      </c>
      <c r="H31" s="43"/>
    </row>
    <row r="32" spans="1:8" x14ac:dyDescent="0.3">
      <c r="A32" s="65" t="s">
        <v>297</v>
      </c>
      <c r="B32" s="65" t="s">
        <v>298</v>
      </c>
      <c r="C32" s="66"/>
      <c r="D32" s="184">
        <v>-8317845</v>
      </c>
      <c r="E32" s="184">
        <v>-9507890</v>
      </c>
      <c r="F32" s="194">
        <v>-8319342</v>
      </c>
      <c r="G32" s="194">
        <v>-9508920</v>
      </c>
      <c r="H32" s="88"/>
    </row>
    <row r="33" spans="1:8" x14ac:dyDescent="0.3">
      <c r="A33" s="93" t="s">
        <v>299</v>
      </c>
      <c r="B33" s="93" t="s">
        <v>300</v>
      </c>
      <c r="C33" s="63"/>
      <c r="D33" s="191">
        <f t="shared" ref="D33:E33" si="2">SUM(D28:D32)</f>
        <v>-11620320</v>
      </c>
      <c r="E33" s="191">
        <f t="shared" si="2"/>
        <v>-6301525</v>
      </c>
      <c r="F33" s="191">
        <f>SUM(F28:F32)</f>
        <v>-15928016</v>
      </c>
      <c r="G33" s="191">
        <f>SUM(G28:G32)</f>
        <v>-33664548</v>
      </c>
      <c r="H33" s="43"/>
    </row>
    <row r="34" spans="1:8" x14ac:dyDescent="0.3">
      <c r="A34" s="31" t="s">
        <v>301</v>
      </c>
      <c r="B34" s="31" t="s">
        <v>302</v>
      </c>
      <c r="C34" s="38"/>
      <c r="D34" s="195">
        <f t="shared" ref="D34:E34" si="3">D20+D26+D33</f>
        <v>-12362591</v>
      </c>
      <c r="E34" s="195">
        <f t="shared" si="3"/>
        <v>-189612</v>
      </c>
      <c r="F34" s="195">
        <f>F20+F26+F33</f>
        <v>-8197297</v>
      </c>
      <c r="G34" s="195">
        <f>G20+G26+G33</f>
        <v>-14411655</v>
      </c>
      <c r="H34" s="43"/>
    </row>
    <row r="35" spans="1:8" ht="28.8" x14ac:dyDescent="0.3">
      <c r="A35" s="27" t="s">
        <v>303</v>
      </c>
      <c r="B35" s="27" t="s">
        <v>304</v>
      </c>
      <c r="C35" s="37"/>
      <c r="D35" s="196">
        <v>15132410</v>
      </c>
      <c r="E35" s="196">
        <v>454067</v>
      </c>
      <c r="F35" s="196">
        <v>10967116</v>
      </c>
      <c r="G35" s="196">
        <v>14676110</v>
      </c>
      <c r="H35" s="88"/>
    </row>
    <row r="36" spans="1:8" ht="29.4" thickBot="1" x14ac:dyDescent="0.35">
      <c r="A36" s="68" t="s">
        <v>305</v>
      </c>
      <c r="B36" s="68" t="s">
        <v>306</v>
      </c>
      <c r="C36" s="69"/>
      <c r="D36" s="197">
        <f t="shared" ref="D36:E36" si="4">D35+D34</f>
        <v>2769819</v>
      </c>
      <c r="E36" s="197">
        <f t="shared" si="4"/>
        <v>264455</v>
      </c>
      <c r="F36" s="197">
        <f>F35+F34</f>
        <v>2769819</v>
      </c>
      <c r="G36" s="197">
        <f>G35+G34</f>
        <v>264455</v>
      </c>
      <c r="H36" s="43"/>
    </row>
    <row r="37" spans="1:8" ht="15" thickTop="1" x14ac:dyDescent="0.3">
      <c r="A37" s="90"/>
      <c r="B37" s="90"/>
      <c r="C37" s="90"/>
      <c r="D37" s="90"/>
      <c r="E37" s="90"/>
      <c r="F37" s="71"/>
      <c r="G37" s="72"/>
      <c r="H37" s="44"/>
    </row>
    <row r="38" spans="1:8" x14ac:dyDescent="0.3">
      <c r="A38" s="90"/>
      <c r="B38" s="90"/>
      <c r="C38" s="90"/>
      <c r="D38" s="90"/>
      <c r="E38" s="90"/>
      <c r="F38" s="71"/>
      <c r="G38" s="73"/>
      <c r="H38" s="88"/>
    </row>
    <row r="39" spans="1:8" x14ac:dyDescent="0.3">
      <c r="A39" s="89"/>
      <c r="B39" s="89"/>
      <c r="C39" s="89"/>
      <c r="D39" s="89"/>
      <c r="E39" s="89"/>
      <c r="F39" s="42"/>
      <c r="G39" s="88"/>
      <c r="H39" s="43"/>
    </row>
    <row r="40" spans="1:8" x14ac:dyDescent="0.3">
      <c r="A40" s="89"/>
      <c r="B40" s="89"/>
      <c r="C40" s="89"/>
      <c r="D40" s="89"/>
      <c r="E40" s="89"/>
      <c r="F40" s="42"/>
      <c r="G40" s="88"/>
      <c r="H40" s="43"/>
    </row>
    <row r="41" spans="1:8" x14ac:dyDescent="0.3">
      <c r="A41" s="89"/>
      <c r="B41" s="89"/>
      <c r="C41" s="89"/>
      <c r="D41" s="89"/>
      <c r="E41" s="89"/>
      <c r="F41" s="42"/>
      <c r="G41" s="88"/>
      <c r="H41" s="43"/>
    </row>
    <row r="42" spans="1:8" x14ac:dyDescent="0.3">
      <c r="A42" s="89"/>
      <c r="B42" s="89"/>
      <c r="C42" s="89"/>
      <c r="D42" s="89"/>
      <c r="E42" s="89"/>
      <c r="F42" s="42"/>
      <c r="G42" s="88"/>
      <c r="H42" s="43"/>
    </row>
    <row r="43" spans="1:8" x14ac:dyDescent="0.3">
      <c r="A43" s="89"/>
      <c r="B43" s="89"/>
      <c r="C43" s="89"/>
      <c r="D43" s="89"/>
      <c r="E43" s="89"/>
      <c r="F43" s="42"/>
      <c r="G43" s="88"/>
      <c r="H43" s="43"/>
    </row>
    <row r="44" spans="1:8" x14ac:dyDescent="0.3">
      <c r="A44" s="89"/>
      <c r="B44" s="89"/>
      <c r="C44" s="89"/>
      <c r="D44" s="89"/>
      <c r="E44" s="89"/>
      <c r="F44" s="47"/>
      <c r="G44" s="43"/>
      <c r="H44" s="43"/>
    </row>
    <row r="45" spans="1:8" x14ac:dyDescent="0.3">
      <c r="A45" s="89"/>
      <c r="B45" s="89"/>
      <c r="C45" s="89"/>
      <c r="D45" s="89"/>
      <c r="E45" s="89"/>
      <c r="F45" s="42"/>
      <c r="G45" s="43"/>
      <c r="H45" s="43"/>
    </row>
    <row r="46" spans="1:8" x14ac:dyDescent="0.3">
      <c r="A46" s="90"/>
      <c r="B46" s="90"/>
      <c r="C46" s="90"/>
      <c r="D46" s="90"/>
      <c r="E46" s="90"/>
      <c r="F46" s="71"/>
      <c r="G46" s="72"/>
      <c r="H46" s="44"/>
    </row>
    <row r="47" spans="1:8" x14ac:dyDescent="0.3">
      <c r="A47" s="90"/>
      <c r="B47" s="90"/>
      <c r="C47" s="90"/>
      <c r="D47" s="90"/>
      <c r="E47" s="90"/>
      <c r="F47" s="71"/>
      <c r="G47" s="72"/>
      <c r="H47" s="4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E6DA-8D93-4109-8E89-BC1FBB8F94D3}">
  <sheetPr>
    <tabColor rgb="FF92D050"/>
  </sheetPr>
  <dimension ref="A1:F52"/>
  <sheetViews>
    <sheetView topLeftCell="A24" workbookViewId="0">
      <selection activeCell="B11" sqref="B11"/>
    </sheetView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283" customFormat="1" ht="43.2" x14ac:dyDescent="0.3">
      <c r="A1" s="140" t="str">
        <f>'[1]Galvenie darbības rādītāji'!A1</f>
        <v>AKCIJU SABIEDRĪBAS "CONEXUS BALTIC GRID" Saīsinātie starpperiodu finanšu pārskati par periodu no 01.01.2023. līdz 31.03.2023.</v>
      </c>
      <c r="B1" s="140" t="str">
        <f>'[1]Galvenie darbības rādītāji'!B1</f>
        <v>JOINT STOCK COMPANY CONEXUS BALTIC GRID Condensed interim statements for the period from 01.01.2023 until 31.03.2023</v>
      </c>
    </row>
    <row r="2" spans="1:6" x14ac:dyDescent="0.3">
      <c r="A2" s="351" t="s">
        <v>307</v>
      </c>
      <c r="B2" s="351" t="s">
        <v>308</v>
      </c>
    </row>
    <row r="3" spans="1:6" ht="28.8" x14ac:dyDescent="0.3">
      <c r="A3" s="352" t="s">
        <v>309</v>
      </c>
      <c r="B3" s="352" t="s">
        <v>310</v>
      </c>
    </row>
    <row r="4" spans="1:6" ht="57.6" x14ac:dyDescent="0.3">
      <c r="A4" s="353"/>
      <c r="B4" s="353"/>
      <c r="C4" s="354" t="s">
        <v>311</v>
      </c>
      <c r="D4" s="354" t="s">
        <v>312</v>
      </c>
      <c r="E4" s="354" t="s">
        <v>313</v>
      </c>
      <c r="F4" s="354" t="s">
        <v>314</v>
      </c>
    </row>
    <row r="5" spans="1:6" x14ac:dyDescent="0.3">
      <c r="A5" s="355"/>
      <c r="B5" s="356"/>
      <c r="C5" s="357" t="s">
        <v>113</v>
      </c>
      <c r="D5" s="357" t="s">
        <v>113</v>
      </c>
      <c r="E5" s="357" t="s">
        <v>113</v>
      </c>
      <c r="F5" s="357" t="s">
        <v>113</v>
      </c>
    </row>
    <row r="6" spans="1:6" x14ac:dyDescent="0.3">
      <c r="A6" s="356" t="s">
        <v>315</v>
      </c>
      <c r="B6" s="358" t="s">
        <v>88</v>
      </c>
      <c r="C6" s="359">
        <v>8079841</v>
      </c>
      <c r="D6" s="359">
        <v>7658941</v>
      </c>
      <c r="E6" s="359">
        <v>15738782</v>
      </c>
      <c r="F6" s="359">
        <f t="shared" ref="F6:F14" si="0">C6+D6-E6</f>
        <v>0</v>
      </c>
    </row>
    <row r="7" spans="1:6" x14ac:dyDescent="0.3">
      <c r="A7" s="356" t="s">
        <v>316</v>
      </c>
      <c r="B7" s="356" t="s">
        <v>90</v>
      </c>
      <c r="C7" s="360">
        <v>35478</v>
      </c>
      <c r="D7" s="360">
        <v>161426</v>
      </c>
      <c r="E7" s="361">
        <v>196904</v>
      </c>
      <c r="F7" s="359">
        <f t="shared" si="0"/>
        <v>0</v>
      </c>
    </row>
    <row r="8" spans="1:6" x14ac:dyDescent="0.3">
      <c r="A8" s="356" t="s">
        <v>317</v>
      </c>
      <c r="B8" s="358" t="s">
        <v>92</v>
      </c>
      <c r="C8" s="360">
        <v>-554431</v>
      </c>
      <c r="D8" s="360">
        <v>-914073</v>
      </c>
      <c r="E8" s="361">
        <v>-1468504</v>
      </c>
      <c r="F8" s="359">
        <f t="shared" si="0"/>
        <v>0</v>
      </c>
    </row>
    <row r="9" spans="1:6" x14ac:dyDescent="0.3">
      <c r="A9" s="356" t="s">
        <v>318</v>
      </c>
      <c r="B9" s="358" t="s">
        <v>94</v>
      </c>
      <c r="C9" s="360">
        <v>-2102750</v>
      </c>
      <c r="D9" s="360">
        <v>-1630718</v>
      </c>
      <c r="E9" s="361">
        <v>-3733468</v>
      </c>
      <c r="F9" s="359">
        <f t="shared" si="0"/>
        <v>0</v>
      </c>
    </row>
    <row r="10" spans="1:6" x14ac:dyDescent="0.3">
      <c r="A10" s="356" t="s">
        <v>319</v>
      </c>
      <c r="B10" s="358" t="s">
        <v>96</v>
      </c>
      <c r="C10" s="360">
        <v>-358476</v>
      </c>
      <c r="D10" s="360">
        <v>-191074</v>
      </c>
      <c r="E10" s="361">
        <v>-549550</v>
      </c>
      <c r="F10" s="359">
        <f t="shared" si="0"/>
        <v>0</v>
      </c>
    </row>
    <row r="11" spans="1:6" ht="28.8" x14ac:dyDescent="0.3">
      <c r="A11" s="356" t="s">
        <v>320</v>
      </c>
      <c r="B11" s="358" t="s">
        <v>321</v>
      </c>
      <c r="C11" s="360">
        <v>-2486906</v>
      </c>
      <c r="D11" s="360">
        <v>-2018101</v>
      </c>
      <c r="E11" s="359">
        <v>-4505007</v>
      </c>
      <c r="F11" s="359">
        <f t="shared" si="0"/>
        <v>0</v>
      </c>
    </row>
    <row r="12" spans="1:6" x14ac:dyDescent="0.3">
      <c r="A12" s="356" t="s">
        <v>322</v>
      </c>
      <c r="B12" s="358" t="s">
        <v>103</v>
      </c>
      <c r="C12" s="360">
        <v>-303681</v>
      </c>
      <c r="D12" s="360">
        <v>-211785</v>
      </c>
      <c r="E12" s="359">
        <v>-515466</v>
      </c>
      <c r="F12" s="359">
        <f t="shared" si="0"/>
        <v>0</v>
      </c>
    </row>
    <row r="13" spans="1:6" x14ac:dyDescent="0.3">
      <c r="A13" s="356" t="s">
        <v>323</v>
      </c>
      <c r="B13" s="358" t="s">
        <v>107</v>
      </c>
      <c r="C13" s="359">
        <v>0</v>
      </c>
      <c r="D13" s="359">
        <v>0</v>
      </c>
      <c r="E13" s="359">
        <v>0</v>
      </c>
      <c r="F13" s="359">
        <f t="shared" si="0"/>
        <v>0</v>
      </c>
    </row>
    <row r="14" spans="1:6" ht="15" thickBot="1" x14ac:dyDescent="0.35">
      <c r="A14" s="362" t="s">
        <v>115</v>
      </c>
      <c r="B14" s="363" t="s">
        <v>324</v>
      </c>
      <c r="C14" s="364">
        <v>2309075</v>
      </c>
      <c r="D14" s="364">
        <v>2854616</v>
      </c>
      <c r="E14" s="364">
        <v>5163691</v>
      </c>
      <c r="F14" s="364">
        <f t="shared" si="0"/>
        <v>0</v>
      </c>
    </row>
    <row r="15" spans="1:6" ht="15" thickTop="1" x14ac:dyDescent="0.3"/>
    <row r="16" spans="1:6" ht="28.8" x14ac:dyDescent="0.3">
      <c r="A16" s="352" t="s">
        <v>325</v>
      </c>
      <c r="B16" s="352" t="s">
        <v>326</v>
      </c>
      <c r="C16" s="365"/>
      <c r="D16" s="365"/>
      <c r="E16" s="365"/>
      <c r="F16" s="365"/>
    </row>
    <row r="17" spans="1:6" ht="57.6" x14ac:dyDescent="0.3">
      <c r="A17" s="353"/>
      <c r="B17" s="353"/>
      <c r="C17" s="354" t="s">
        <v>311</v>
      </c>
      <c r="D17" s="354" t="s">
        <v>312</v>
      </c>
      <c r="E17" s="354" t="s">
        <v>313</v>
      </c>
      <c r="F17" s="354" t="s">
        <v>314</v>
      </c>
    </row>
    <row r="18" spans="1:6" x14ac:dyDescent="0.3">
      <c r="A18" s="355"/>
      <c r="B18" s="356"/>
      <c r="C18" s="357" t="s">
        <v>113</v>
      </c>
      <c r="D18" s="357" t="s">
        <v>113</v>
      </c>
      <c r="E18" s="357" t="s">
        <v>113</v>
      </c>
      <c r="F18" s="357" t="s">
        <v>113</v>
      </c>
    </row>
    <row r="19" spans="1:6" x14ac:dyDescent="0.3">
      <c r="A19" s="356" t="s">
        <v>315</v>
      </c>
      <c r="B19" s="358" t="s">
        <v>88</v>
      </c>
      <c r="C19" s="359">
        <v>9271411</v>
      </c>
      <c r="D19" s="359">
        <v>6508367</v>
      </c>
      <c r="E19" s="359">
        <v>15779778</v>
      </c>
      <c r="F19" s="359">
        <f t="shared" ref="F19:F27" si="1">C19+D19-E19</f>
        <v>0</v>
      </c>
    </row>
    <row r="20" spans="1:6" x14ac:dyDescent="0.3">
      <c r="A20" s="356" t="s">
        <v>316</v>
      </c>
      <c r="B20" s="356" t="s">
        <v>90</v>
      </c>
      <c r="C20" s="360">
        <v>53171.616000000002</v>
      </c>
      <c r="D20" s="360">
        <v>118802.38400000001</v>
      </c>
      <c r="E20" s="359">
        <v>171974</v>
      </c>
      <c r="F20" s="359">
        <f t="shared" si="1"/>
        <v>0</v>
      </c>
    </row>
    <row r="21" spans="1:6" x14ac:dyDescent="0.3">
      <c r="A21" s="356" t="s">
        <v>317</v>
      </c>
      <c r="B21" s="358" t="s">
        <v>92</v>
      </c>
      <c r="C21" s="360">
        <v>-1421655</v>
      </c>
      <c r="D21" s="360">
        <v>-800748</v>
      </c>
      <c r="E21" s="359">
        <v>-2222403</v>
      </c>
      <c r="F21" s="359">
        <f t="shared" si="1"/>
        <v>0</v>
      </c>
    </row>
    <row r="22" spans="1:6" x14ac:dyDescent="0.3">
      <c r="A22" s="356" t="s">
        <v>318</v>
      </c>
      <c r="B22" s="358" t="s">
        <v>94</v>
      </c>
      <c r="C22" s="360">
        <v>-1941204</v>
      </c>
      <c r="D22" s="360">
        <v>-1321701</v>
      </c>
      <c r="E22" s="359">
        <v>-3262905</v>
      </c>
      <c r="F22" s="359">
        <f t="shared" si="1"/>
        <v>0</v>
      </c>
    </row>
    <row r="23" spans="1:6" x14ac:dyDescent="0.3">
      <c r="A23" s="356" t="s">
        <v>319</v>
      </c>
      <c r="B23" s="358" t="s">
        <v>96</v>
      </c>
      <c r="C23" s="360">
        <v>-348847.61599999998</v>
      </c>
      <c r="D23" s="360">
        <v>-139290.38399999999</v>
      </c>
      <c r="E23" s="359">
        <v>-488138</v>
      </c>
      <c r="F23" s="359">
        <f t="shared" si="1"/>
        <v>0</v>
      </c>
    </row>
    <row r="24" spans="1:6" ht="28.8" x14ac:dyDescent="0.3">
      <c r="A24" s="356" t="s">
        <v>320</v>
      </c>
      <c r="B24" s="358" t="s">
        <v>321</v>
      </c>
      <c r="C24" s="360">
        <v>-2545471</v>
      </c>
      <c r="D24" s="360">
        <v>-1904010</v>
      </c>
      <c r="E24" s="359">
        <v>-4449481</v>
      </c>
      <c r="F24" s="359">
        <f t="shared" si="1"/>
        <v>0</v>
      </c>
    </row>
    <row r="25" spans="1:6" x14ac:dyDescent="0.3">
      <c r="A25" s="356" t="s">
        <v>322</v>
      </c>
      <c r="B25" s="358" t="s">
        <v>103</v>
      </c>
      <c r="C25" s="360">
        <v>-59829</v>
      </c>
      <c r="D25" s="360">
        <v>-35461</v>
      </c>
      <c r="E25" s="359">
        <v>-95290</v>
      </c>
      <c r="F25" s="359">
        <f t="shared" si="1"/>
        <v>0</v>
      </c>
    </row>
    <row r="26" spans="1:6" x14ac:dyDescent="0.3">
      <c r="A26" s="356" t="s">
        <v>323</v>
      </c>
      <c r="B26" s="358" t="s">
        <v>107</v>
      </c>
      <c r="C26" s="359">
        <v>0</v>
      </c>
      <c r="D26" s="359">
        <v>0</v>
      </c>
      <c r="E26" s="359">
        <v>0</v>
      </c>
      <c r="F26" s="359">
        <f t="shared" si="1"/>
        <v>0</v>
      </c>
    </row>
    <row r="27" spans="1:6" ht="15" thickBot="1" x14ac:dyDescent="0.35">
      <c r="A27" s="362" t="s">
        <v>115</v>
      </c>
      <c r="B27" s="363" t="s">
        <v>324</v>
      </c>
      <c r="C27" s="364">
        <v>3007576</v>
      </c>
      <c r="D27" s="364">
        <v>2425959</v>
      </c>
      <c r="E27" s="364">
        <v>5433535</v>
      </c>
      <c r="F27" s="364">
        <f t="shared" si="1"/>
        <v>0</v>
      </c>
    </row>
    <row r="28" spans="1:6" ht="15" thickTop="1" x14ac:dyDescent="0.3"/>
    <row r="29" spans="1:6" ht="28.8" x14ac:dyDescent="0.3">
      <c r="A29" s="352" t="s">
        <v>327</v>
      </c>
      <c r="B29" s="352" t="s">
        <v>328</v>
      </c>
      <c r="C29" s="366"/>
      <c r="D29" s="366"/>
      <c r="E29" s="366"/>
      <c r="F29" s="366"/>
    </row>
    <row r="30" spans="1:6" ht="57.6" x14ac:dyDescent="0.3">
      <c r="A30" s="353"/>
      <c r="B30" s="353"/>
      <c r="C30" s="354" t="s">
        <v>311</v>
      </c>
      <c r="D30" s="354" t="s">
        <v>312</v>
      </c>
      <c r="E30" s="354" t="s">
        <v>313</v>
      </c>
      <c r="F30" s="354" t="s">
        <v>314</v>
      </c>
    </row>
    <row r="31" spans="1:6" x14ac:dyDescent="0.3">
      <c r="A31" s="355"/>
      <c r="B31" s="356"/>
      <c r="C31" s="357" t="s">
        <v>113</v>
      </c>
      <c r="D31" s="357" t="s">
        <v>113</v>
      </c>
      <c r="E31" s="357" t="s">
        <v>113</v>
      </c>
      <c r="F31" s="357" t="s">
        <v>113</v>
      </c>
    </row>
    <row r="32" spans="1:6" x14ac:dyDescent="0.3">
      <c r="A32" s="358" t="s">
        <v>329</v>
      </c>
      <c r="B32" s="358" t="s">
        <v>330</v>
      </c>
      <c r="C32" s="359">
        <v>236271632</v>
      </c>
      <c r="D32" s="359">
        <v>230526048</v>
      </c>
      <c r="E32" s="359">
        <v>466797680</v>
      </c>
      <c r="F32" s="359">
        <f>C32+D32-E32</f>
        <v>0</v>
      </c>
    </row>
    <row r="33" spans="1:6" ht="29.4" thickBot="1" x14ac:dyDescent="0.35">
      <c r="A33" s="367" t="s">
        <v>331</v>
      </c>
      <c r="B33" s="367" t="s">
        <v>332</v>
      </c>
      <c r="C33" s="368">
        <v>1045500</v>
      </c>
      <c r="D33" s="368">
        <v>4915647</v>
      </c>
      <c r="E33" s="369">
        <v>5961147</v>
      </c>
      <c r="F33" s="369">
        <f>C33+D33-E33</f>
        <v>0</v>
      </c>
    </row>
    <row r="34" spans="1:6" ht="15" thickTop="1" x14ac:dyDescent="0.3"/>
    <row r="35" spans="1:6" ht="28.8" x14ac:dyDescent="0.3">
      <c r="A35" s="352" t="s">
        <v>333</v>
      </c>
      <c r="B35" s="352" t="s">
        <v>334</v>
      </c>
      <c r="C35" s="366"/>
      <c r="D35" s="366"/>
      <c r="E35" s="366"/>
      <c r="F35" s="366"/>
    </row>
    <row r="36" spans="1:6" ht="57.6" x14ac:dyDescent="0.3">
      <c r="A36" s="353"/>
      <c r="B36" s="353"/>
      <c r="C36" s="354" t="s">
        <v>311</v>
      </c>
      <c r="D36" s="354" t="s">
        <v>312</v>
      </c>
      <c r="E36" s="354" t="s">
        <v>313</v>
      </c>
      <c r="F36" s="354" t="s">
        <v>314</v>
      </c>
    </row>
    <row r="37" spans="1:6" x14ac:dyDescent="0.3">
      <c r="A37" s="355"/>
      <c r="B37" s="356"/>
      <c r="C37" s="357" t="s">
        <v>113</v>
      </c>
      <c r="D37" s="357" t="s">
        <v>113</v>
      </c>
      <c r="E37" s="357" t="s">
        <v>113</v>
      </c>
      <c r="F37" s="357" t="s">
        <v>113</v>
      </c>
    </row>
    <row r="38" spans="1:6" x14ac:dyDescent="0.3">
      <c r="A38" s="358" t="s">
        <v>329</v>
      </c>
      <c r="B38" s="358" t="s">
        <v>330</v>
      </c>
      <c r="C38" s="359">
        <v>233820537</v>
      </c>
      <c r="D38" s="359">
        <v>215920584</v>
      </c>
      <c r="E38" s="359">
        <v>449741121</v>
      </c>
      <c r="F38" s="359">
        <f>C38+D38-E38</f>
        <v>0</v>
      </c>
    </row>
    <row r="39" spans="1:6" ht="29.4" thickBot="1" x14ac:dyDescent="0.35">
      <c r="A39" s="367" t="s">
        <v>331</v>
      </c>
      <c r="B39" s="367" t="s">
        <v>332</v>
      </c>
      <c r="C39" s="368">
        <v>950775</v>
      </c>
      <c r="D39" s="368">
        <v>2183669</v>
      </c>
      <c r="E39" s="369">
        <v>3134444</v>
      </c>
      <c r="F39" s="369">
        <f>C39+D39-E39</f>
        <v>0</v>
      </c>
    </row>
    <row r="40" spans="1:6" ht="15" thickTop="1" x14ac:dyDescent="0.3"/>
    <row r="42" spans="1:6" x14ac:dyDescent="0.3">
      <c r="A42" s="370" t="s">
        <v>335</v>
      </c>
      <c r="B42" s="371" t="s">
        <v>336</v>
      </c>
      <c r="C42" s="372"/>
      <c r="D42" s="372"/>
      <c r="E42" s="372"/>
      <c r="F42" s="372"/>
    </row>
    <row r="43" spans="1:6" ht="57.6" x14ac:dyDescent="0.3">
      <c r="A43" s="352" t="s">
        <v>337</v>
      </c>
      <c r="B43" s="352" t="s">
        <v>338</v>
      </c>
      <c r="C43" s="372"/>
      <c r="D43" s="372"/>
      <c r="E43" s="372"/>
      <c r="F43" s="372"/>
    </row>
    <row r="44" spans="1:6" x14ac:dyDescent="0.3">
      <c r="A44" s="373"/>
      <c r="B44" s="373"/>
      <c r="C44" s="354" t="s">
        <v>311</v>
      </c>
      <c r="D44" s="354" t="s">
        <v>312</v>
      </c>
      <c r="E44" s="354" t="s">
        <v>313</v>
      </c>
      <c r="F44" s="354" t="s">
        <v>339</v>
      </c>
    </row>
    <row r="45" spans="1:6" x14ac:dyDescent="0.3">
      <c r="A45" s="355"/>
      <c r="B45" s="356"/>
      <c r="C45" s="357" t="s">
        <v>113</v>
      </c>
      <c r="D45" s="357" t="s">
        <v>113</v>
      </c>
      <c r="E45" s="357" t="s">
        <v>113</v>
      </c>
      <c r="F45" s="357" t="s">
        <v>113</v>
      </c>
    </row>
    <row r="46" spans="1:6" ht="15" thickBot="1" x14ac:dyDescent="0.35">
      <c r="A46" s="367" t="s">
        <v>340</v>
      </c>
      <c r="B46" s="367" t="s">
        <v>341</v>
      </c>
      <c r="C46" s="368">
        <v>6860051.6699999999</v>
      </c>
      <c r="D46" s="368">
        <v>4624127.79</v>
      </c>
      <c r="E46" s="368">
        <v>11484179.460000001</v>
      </c>
      <c r="F46" s="369">
        <f>C46+D46-E46</f>
        <v>0</v>
      </c>
    </row>
    <row r="47" spans="1:6" ht="15" thickTop="1" x14ac:dyDescent="0.3">
      <c r="A47" s="366"/>
      <c r="B47" s="366"/>
      <c r="C47" s="374"/>
      <c r="D47" s="374"/>
      <c r="E47" s="374"/>
      <c r="F47" s="366"/>
    </row>
    <row r="48" spans="1:6" ht="57.6" x14ac:dyDescent="0.3">
      <c r="A48" s="352" t="s">
        <v>342</v>
      </c>
      <c r="B48" s="352" t="s">
        <v>343</v>
      </c>
      <c r="C48" s="372"/>
      <c r="D48" s="372"/>
      <c r="E48" s="372"/>
      <c r="F48" s="372"/>
    </row>
    <row r="49" spans="1:6" x14ac:dyDescent="0.3">
      <c r="A49" s="373"/>
      <c r="B49" s="373"/>
      <c r="C49" s="354" t="s">
        <v>311</v>
      </c>
      <c r="D49" s="354" t="s">
        <v>312</v>
      </c>
      <c r="E49" s="354" t="s">
        <v>313</v>
      </c>
      <c r="F49" s="354" t="s">
        <v>339</v>
      </c>
    </row>
    <row r="50" spans="1:6" x14ac:dyDescent="0.3">
      <c r="A50" s="355"/>
      <c r="B50" s="356"/>
      <c r="C50" s="357" t="s">
        <v>113</v>
      </c>
      <c r="D50" s="357" t="s">
        <v>113</v>
      </c>
      <c r="E50" s="357" t="s">
        <v>113</v>
      </c>
      <c r="F50" s="357" t="s">
        <v>113</v>
      </c>
    </row>
    <row r="51" spans="1:6" ht="15" thickBot="1" x14ac:dyDescent="0.35">
      <c r="A51" s="367" t="s">
        <v>340</v>
      </c>
      <c r="B51" s="367" t="s">
        <v>341</v>
      </c>
      <c r="C51" s="368">
        <v>5576787.7799999993</v>
      </c>
      <c r="D51" s="368">
        <v>4556885.88</v>
      </c>
      <c r="E51" s="368">
        <v>10133673.66</v>
      </c>
      <c r="F51" s="369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G61"/>
  <sheetViews>
    <sheetView showGridLines="0" topLeftCell="A38" zoomScale="85" zoomScaleNormal="85" workbookViewId="0">
      <selection activeCell="B60" sqref="B60"/>
    </sheetView>
  </sheetViews>
  <sheetFormatPr defaultColWidth="8.88671875" defaultRowHeight="14.4" x14ac:dyDescent="0.3"/>
  <cols>
    <col min="1" max="2" width="43" style="98" customWidth="1"/>
    <col min="3" max="6" width="17" style="98" customWidth="1"/>
    <col min="7" max="7" width="15.109375" style="98" customWidth="1"/>
    <col min="8" max="16384" width="8.88671875" style="98"/>
  </cols>
  <sheetData>
    <row r="1" spans="1:7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30.06.2023.</v>
      </c>
      <c r="B1" s="140" t="str">
        <f>'Galvenie darbības rādītāji'!B1</f>
        <v>JOINT STOCK COMPANY CONEXUS BALTIC GRID Condensed interim statements for the period from 01.01.2023 until 30.06.2023</v>
      </c>
      <c r="C1" s="140"/>
      <c r="D1" s="140"/>
    </row>
    <row r="2" spans="1:7" x14ac:dyDescent="0.3">
      <c r="A2" s="76" t="s">
        <v>344</v>
      </c>
      <c r="B2" s="76" t="s">
        <v>88</v>
      </c>
      <c r="C2" s="76"/>
      <c r="D2" s="76"/>
    </row>
    <row r="3" spans="1:7" ht="28.8" x14ac:dyDescent="0.3">
      <c r="A3" s="17" t="s">
        <v>345</v>
      </c>
      <c r="B3" s="17" t="s">
        <v>346</v>
      </c>
      <c r="C3" s="116" t="str">
        <f>'Peļņas vai zaudējumu pārskats'!D3</f>
        <v>01.04.2023.-30.06.2023.</v>
      </c>
      <c r="D3" s="116" t="str">
        <f>'Peļņas vai zaudējumu pārskats'!E3</f>
        <v>01.04.2022.-30.06.2022.</v>
      </c>
      <c r="E3" s="116" t="str">
        <f>'Peļņas vai zaudējumu pārskats'!F3</f>
        <v>01.01.2023.-30.06.2023.</v>
      </c>
      <c r="F3" s="116" t="str">
        <f>'Peļņas vai zaudējumu pārskats'!G3</f>
        <v>01.01.2022.-30.06.2022.</v>
      </c>
      <c r="G3" s="72"/>
    </row>
    <row r="4" spans="1:7" x14ac:dyDescent="0.3">
      <c r="A4" s="10"/>
      <c r="B4" s="2"/>
      <c r="C4" s="143" t="s">
        <v>113</v>
      </c>
      <c r="D4" s="143" t="s">
        <v>113</v>
      </c>
      <c r="E4" s="143" t="s">
        <v>113</v>
      </c>
      <c r="F4" s="143" t="s">
        <v>113</v>
      </c>
      <c r="G4" s="88"/>
    </row>
    <row r="5" spans="1:7" x14ac:dyDescent="0.3">
      <c r="A5" s="92" t="s">
        <v>347</v>
      </c>
      <c r="B5" s="18" t="s">
        <v>348</v>
      </c>
      <c r="C5" s="145">
        <v>3874684</v>
      </c>
      <c r="D5" s="145">
        <v>4727254</v>
      </c>
      <c r="E5" s="145">
        <v>11715558</v>
      </c>
      <c r="F5" s="145">
        <v>13865048</v>
      </c>
      <c r="G5" s="88"/>
    </row>
    <row r="6" spans="1:7" x14ac:dyDescent="0.3">
      <c r="A6" s="15" t="s">
        <v>349</v>
      </c>
      <c r="B6" s="15" t="s">
        <v>350</v>
      </c>
      <c r="C6" s="145">
        <v>223189</v>
      </c>
      <c r="D6" s="145">
        <v>124645</v>
      </c>
      <c r="E6" s="1">
        <v>462157</v>
      </c>
      <c r="F6" s="389">
        <v>258262</v>
      </c>
      <c r="G6" s="88"/>
    </row>
    <row r="7" spans="1:7" s="128" customFormat="1" x14ac:dyDescent="0.3">
      <c r="A7" s="31" t="s">
        <v>347</v>
      </c>
      <c r="B7" s="298" t="s">
        <v>348</v>
      </c>
      <c r="C7" s="147">
        <f t="shared" ref="C7:D7" si="0">C5+C6</f>
        <v>4097873</v>
      </c>
      <c r="D7" s="147">
        <f t="shared" si="0"/>
        <v>4851899</v>
      </c>
      <c r="E7" s="147">
        <f>E5+E6</f>
        <v>12177715</v>
      </c>
      <c r="F7" s="147">
        <f>F5+F6</f>
        <v>14123310</v>
      </c>
      <c r="G7" s="72"/>
    </row>
    <row r="8" spans="1:7" x14ac:dyDescent="0.3">
      <c r="A8" s="92" t="s">
        <v>351</v>
      </c>
      <c r="B8" s="92" t="s">
        <v>352</v>
      </c>
      <c r="C8" s="145">
        <v>12560584</v>
      </c>
      <c r="D8" s="145">
        <v>7045200</v>
      </c>
      <c r="E8" s="1">
        <v>20219525</v>
      </c>
      <c r="F8" s="1">
        <v>13553567</v>
      </c>
      <c r="G8" s="43"/>
    </row>
    <row r="9" spans="1:7" s="128" customFormat="1" x14ac:dyDescent="0.3">
      <c r="A9" s="31" t="s">
        <v>351</v>
      </c>
      <c r="B9" s="298" t="s">
        <v>352</v>
      </c>
      <c r="C9" s="148">
        <f t="shared" ref="C9:D9" si="1">C8</f>
        <v>12560584</v>
      </c>
      <c r="D9" s="148">
        <f t="shared" si="1"/>
        <v>7045200</v>
      </c>
      <c r="E9" s="148">
        <f>E8</f>
        <v>20219525</v>
      </c>
      <c r="F9" s="148">
        <f>F8</f>
        <v>13553567</v>
      </c>
      <c r="G9" s="44"/>
    </row>
    <row r="10" spans="1:7" s="128" customFormat="1" ht="15" thickBot="1" x14ac:dyDescent="0.35">
      <c r="A10" s="285" t="s">
        <v>212</v>
      </c>
      <c r="B10" s="286" t="s">
        <v>214</v>
      </c>
      <c r="C10" s="77">
        <f t="shared" ref="C10:D10" si="2">C7+C9</f>
        <v>16658457</v>
      </c>
      <c r="D10" s="388">
        <f t="shared" si="2"/>
        <v>11897099</v>
      </c>
      <c r="E10" s="77">
        <f>E7+E9</f>
        <v>32397240</v>
      </c>
      <c r="F10" s="388">
        <f>F7+F9</f>
        <v>27676877</v>
      </c>
      <c r="G10" s="44"/>
    </row>
    <row r="11" spans="1:7" ht="15" thickTop="1" x14ac:dyDescent="0.3">
      <c r="A11" s="89"/>
      <c r="B11" s="89"/>
      <c r="C11" s="89"/>
      <c r="D11" s="89"/>
      <c r="E11" s="42"/>
      <c r="F11" s="88"/>
      <c r="G11" s="43"/>
    </row>
    <row r="12" spans="1:7" s="128" customFormat="1" ht="29.4" customHeight="1" x14ac:dyDescent="0.3">
      <c r="A12" s="26" t="s">
        <v>353</v>
      </c>
      <c r="B12" s="26"/>
      <c r="C12" s="116" t="str">
        <f t="shared" ref="C12:D12" si="3">C3</f>
        <v>01.04.2023.-30.06.2023.</v>
      </c>
      <c r="D12" s="116" t="str">
        <f t="shared" si="3"/>
        <v>01.04.2022.-30.06.2022.</v>
      </c>
      <c r="E12" s="116" t="str">
        <f>E3</f>
        <v>01.01.2023.-30.06.2023.</v>
      </c>
      <c r="F12" s="116" t="str">
        <f>F3</f>
        <v>01.01.2022.-30.06.2022.</v>
      </c>
      <c r="G12" s="72"/>
    </row>
    <row r="13" spans="1:7" x14ac:dyDescent="0.3">
      <c r="A13" s="10"/>
      <c r="B13" s="2"/>
      <c r="C13" s="143" t="s">
        <v>113</v>
      </c>
      <c r="D13" s="143" t="s">
        <v>113</v>
      </c>
      <c r="E13" s="143" t="s">
        <v>113</v>
      </c>
      <c r="F13" s="143" t="s">
        <v>113</v>
      </c>
      <c r="G13" s="88"/>
    </row>
    <row r="14" spans="1:7" x14ac:dyDescent="0.3">
      <c r="A14" s="92" t="s">
        <v>353</v>
      </c>
      <c r="B14" s="10" t="s">
        <v>354</v>
      </c>
      <c r="C14" s="145">
        <v>2025912</v>
      </c>
      <c r="D14" s="145">
        <v>6388118</v>
      </c>
      <c r="E14" s="145">
        <v>7144638</v>
      </c>
      <c r="F14" s="145">
        <v>16545377</v>
      </c>
      <c r="G14" s="88"/>
    </row>
    <row r="15" spans="1:7" x14ac:dyDescent="0.3">
      <c r="A15" s="92" t="s">
        <v>355</v>
      </c>
      <c r="B15" s="10" t="s">
        <v>356</v>
      </c>
      <c r="C15" s="150">
        <v>-1802723</v>
      </c>
      <c r="D15" s="150">
        <v>-6263473</v>
      </c>
      <c r="E15" s="150">
        <v>-6682481</v>
      </c>
      <c r="F15" s="150">
        <v>-16287115</v>
      </c>
      <c r="G15" s="43"/>
    </row>
    <row r="16" spans="1:7" ht="15" thickBot="1" x14ac:dyDescent="0.35">
      <c r="A16" s="75"/>
      <c r="B16" s="12"/>
      <c r="C16" s="77">
        <f t="shared" ref="C16:D16" si="4">SUM(C14:C15)</f>
        <v>223189</v>
      </c>
      <c r="D16" s="388">
        <f t="shared" si="4"/>
        <v>124645</v>
      </c>
      <c r="E16" s="77">
        <f>SUM(E14:E15)</f>
        <v>462157</v>
      </c>
      <c r="F16" s="77">
        <f>SUM(F14:F15)</f>
        <v>258262</v>
      </c>
      <c r="G16" s="43"/>
    </row>
    <row r="17" spans="1:7" ht="15" thickTop="1" x14ac:dyDescent="0.3">
      <c r="A17" s="89"/>
      <c r="B17" s="89"/>
      <c r="C17" s="89"/>
      <c r="D17" s="89"/>
      <c r="E17" s="42"/>
      <c r="F17" s="88"/>
      <c r="G17" s="43"/>
    </row>
    <row r="18" spans="1:7" x14ac:dyDescent="0.3">
      <c r="A18" s="78" t="s">
        <v>357</v>
      </c>
      <c r="B18" s="76" t="s">
        <v>90</v>
      </c>
      <c r="C18" s="76"/>
      <c r="D18" s="76"/>
      <c r="G18" s="88"/>
    </row>
    <row r="19" spans="1:7" ht="28.8" x14ac:dyDescent="0.3">
      <c r="A19" s="25"/>
      <c r="B19" s="25"/>
      <c r="C19" s="116" t="str">
        <f t="shared" ref="C19:D19" si="5">C3</f>
        <v>01.04.2023.-30.06.2023.</v>
      </c>
      <c r="D19" s="116" t="str">
        <f t="shared" si="5"/>
        <v>01.04.2022.-30.06.2022.</v>
      </c>
      <c r="E19" s="116" t="str">
        <f>E3</f>
        <v>01.01.2023.-30.06.2023.</v>
      </c>
      <c r="F19" s="116" t="str">
        <f>F3</f>
        <v>01.01.2022.-30.06.2022.</v>
      </c>
      <c r="G19" s="43"/>
    </row>
    <row r="20" spans="1:7" x14ac:dyDescent="0.3">
      <c r="A20" s="10"/>
      <c r="B20" s="2"/>
      <c r="C20" s="143" t="s">
        <v>113</v>
      </c>
      <c r="D20" s="143" t="s">
        <v>113</v>
      </c>
      <c r="E20" s="143" t="s">
        <v>113</v>
      </c>
      <c r="F20" s="143" t="s">
        <v>113</v>
      </c>
      <c r="G20" s="88"/>
    </row>
    <row r="21" spans="1:7" x14ac:dyDescent="0.3">
      <c r="A21" s="92" t="s">
        <v>358</v>
      </c>
      <c r="B21" s="10" t="s">
        <v>359</v>
      </c>
      <c r="C21" s="270">
        <v>190342</v>
      </c>
      <c r="D21" s="270">
        <v>136168</v>
      </c>
      <c r="E21" s="270">
        <v>374518</v>
      </c>
      <c r="F21" s="149">
        <v>271483</v>
      </c>
      <c r="G21" s="43"/>
    </row>
    <row r="22" spans="1:7" x14ac:dyDescent="0.3">
      <c r="A22" s="92" t="s">
        <v>360</v>
      </c>
      <c r="B22" s="10" t="s">
        <v>90</v>
      </c>
      <c r="C22" s="270">
        <v>89141</v>
      </c>
      <c r="D22" s="270">
        <v>40706</v>
      </c>
      <c r="E22" s="270">
        <v>101533</v>
      </c>
      <c r="F22" s="149">
        <v>96564</v>
      </c>
      <c r="G22" s="43"/>
    </row>
    <row r="23" spans="1:7" x14ac:dyDescent="0.3">
      <c r="A23" s="300" t="s">
        <v>361</v>
      </c>
      <c r="B23" s="375" t="s">
        <v>362</v>
      </c>
      <c r="C23" s="270">
        <v>682</v>
      </c>
      <c r="D23" s="270">
        <v>19200</v>
      </c>
      <c r="E23" s="270">
        <v>0</v>
      </c>
      <c r="F23" s="149">
        <v>0</v>
      </c>
      <c r="G23" s="43"/>
    </row>
    <row r="24" spans="1:7" ht="15" thickBot="1" x14ac:dyDescent="0.35">
      <c r="A24" s="75"/>
      <c r="B24" s="12"/>
      <c r="C24" s="387">
        <f t="shared" ref="C24:D24" si="6">SUM(C21:C23)</f>
        <v>280165</v>
      </c>
      <c r="D24" s="387">
        <f t="shared" si="6"/>
        <v>196074</v>
      </c>
      <c r="E24" s="387">
        <f>SUM(E21:E23)</f>
        <v>476051</v>
      </c>
      <c r="F24" s="387">
        <f>SUM(F21:F23)</f>
        <v>368047</v>
      </c>
      <c r="G24" s="43"/>
    </row>
    <row r="25" spans="1:7" ht="15" thickTop="1" x14ac:dyDescent="0.3">
      <c r="A25" s="90"/>
      <c r="B25" s="90"/>
      <c r="C25" s="90"/>
      <c r="D25" s="90"/>
      <c r="E25" s="71"/>
      <c r="F25" s="72"/>
      <c r="G25" s="43"/>
    </row>
    <row r="26" spans="1:7" x14ac:dyDescent="0.3">
      <c r="A26" s="76" t="s">
        <v>363</v>
      </c>
      <c r="B26" s="76" t="s">
        <v>92</v>
      </c>
      <c r="C26" s="76"/>
      <c r="D26" s="76"/>
    </row>
    <row r="27" spans="1:7" ht="28.8" x14ac:dyDescent="0.3">
      <c r="A27" s="25"/>
      <c r="B27" s="25"/>
      <c r="C27" s="116" t="str">
        <f t="shared" ref="C27:D27" si="7">C19</f>
        <v>01.04.2023.-30.06.2023.</v>
      </c>
      <c r="D27" s="116" t="str">
        <f t="shared" si="7"/>
        <v>01.04.2022.-30.06.2022.</v>
      </c>
      <c r="E27" s="116" t="str">
        <f>E19</f>
        <v>01.01.2023.-30.06.2023.</v>
      </c>
      <c r="F27" s="116" t="str">
        <f>F19</f>
        <v>01.01.2022.-30.06.2022.</v>
      </c>
    </row>
    <row r="28" spans="1:7" ht="14.4" customHeight="1" x14ac:dyDescent="0.3">
      <c r="A28" s="10"/>
      <c r="B28" s="10"/>
      <c r="C28" s="143" t="s">
        <v>113</v>
      </c>
      <c r="D28" s="143" t="s">
        <v>113</v>
      </c>
      <c r="E28" s="143" t="s">
        <v>113</v>
      </c>
      <c r="F28" s="143" t="s">
        <v>114</v>
      </c>
    </row>
    <row r="29" spans="1:7" ht="28.8" x14ac:dyDescent="0.3">
      <c r="A29" s="15" t="s">
        <v>364</v>
      </c>
      <c r="B29" s="18" t="s">
        <v>365</v>
      </c>
      <c r="C29" s="222">
        <v>1256760</v>
      </c>
      <c r="D29" s="222">
        <v>611617</v>
      </c>
      <c r="E29" s="222">
        <v>1858951</v>
      </c>
      <c r="F29" s="145">
        <v>1927399</v>
      </c>
    </row>
    <row r="30" spans="1:7" ht="14.4" customHeight="1" x14ac:dyDescent="0.3">
      <c r="A30" s="15" t="s">
        <v>366</v>
      </c>
      <c r="B30" s="92" t="s">
        <v>367</v>
      </c>
      <c r="C30" s="222">
        <v>282727</v>
      </c>
      <c r="D30" s="222">
        <v>287126</v>
      </c>
      <c r="E30" s="1">
        <v>481928</v>
      </c>
      <c r="F30" s="1">
        <v>511025</v>
      </c>
    </row>
    <row r="31" spans="1:7" ht="14.4" customHeight="1" x14ac:dyDescent="0.3">
      <c r="A31" s="15" t="s">
        <v>368</v>
      </c>
      <c r="B31" s="92" t="s">
        <v>369</v>
      </c>
      <c r="C31" s="222">
        <v>289612</v>
      </c>
      <c r="D31" s="222">
        <v>7490</v>
      </c>
      <c r="E31" s="1">
        <v>679301</v>
      </c>
      <c r="F31" s="1">
        <v>408537</v>
      </c>
    </row>
    <row r="32" spans="1:7" ht="14.4" customHeight="1" x14ac:dyDescent="0.3">
      <c r="A32" s="15" t="s">
        <v>370</v>
      </c>
      <c r="B32" s="92" t="s">
        <v>371</v>
      </c>
      <c r="C32" s="222">
        <v>231644</v>
      </c>
      <c r="D32" s="222">
        <v>182880</v>
      </c>
      <c r="E32" s="1">
        <v>430126</v>
      </c>
      <c r="F32" s="1">
        <v>386517</v>
      </c>
    </row>
    <row r="33" spans="1:7" ht="14.4" customHeight="1" x14ac:dyDescent="0.3">
      <c r="A33" s="15" t="s">
        <v>372</v>
      </c>
      <c r="B33" s="92" t="s">
        <v>373</v>
      </c>
      <c r="C33" s="222">
        <v>47518</v>
      </c>
      <c r="D33" s="222">
        <v>48769</v>
      </c>
      <c r="E33" s="1">
        <v>126459</v>
      </c>
      <c r="F33" s="1">
        <v>126809</v>
      </c>
    </row>
    <row r="34" spans="1:7" ht="15" thickBot="1" x14ac:dyDescent="0.35">
      <c r="A34" s="16"/>
      <c r="B34" s="16"/>
      <c r="C34" s="77">
        <f t="shared" ref="C34:D34" si="8">SUM(C29:C33)</f>
        <v>2108261</v>
      </c>
      <c r="D34" s="388">
        <f t="shared" si="8"/>
        <v>1137882</v>
      </c>
      <c r="E34" s="388">
        <f>SUM(E29:E33)</f>
        <v>3576765</v>
      </c>
      <c r="F34" s="388">
        <f>SUM(F29:F33)</f>
        <v>3360287</v>
      </c>
    </row>
    <row r="35" spans="1:7" ht="15" thickTop="1" x14ac:dyDescent="0.3">
      <c r="A35" s="89"/>
      <c r="B35" s="89"/>
      <c r="C35" s="89"/>
      <c r="D35" s="89"/>
      <c r="E35" s="42"/>
      <c r="F35" s="88"/>
      <c r="G35" s="43"/>
    </row>
    <row r="36" spans="1:7" x14ac:dyDescent="0.3">
      <c r="A36" s="76" t="s">
        <v>374</v>
      </c>
      <c r="B36" s="76" t="s">
        <v>94</v>
      </c>
      <c r="C36" s="76"/>
      <c r="D36" s="76"/>
    </row>
    <row r="37" spans="1:7" ht="28.8" x14ac:dyDescent="0.3">
      <c r="A37" s="25"/>
      <c r="B37" s="25"/>
      <c r="C37" s="116" t="str">
        <f t="shared" ref="C37:D37" si="9">C27</f>
        <v>01.04.2023.-30.06.2023.</v>
      </c>
      <c r="D37" s="116" t="str">
        <f t="shared" si="9"/>
        <v>01.04.2022.-30.06.2022.</v>
      </c>
      <c r="E37" s="116" t="str">
        <f>E27</f>
        <v>01.01.2023.-30.06.2023.</v>
      </c>
      <c r="F37" s="116" t="str">
        <f>F27</f>
        <v>01.01.2022.-30.06.2022.</v>
      </c>
    </row>
    <row r="38" spans="1:7" ht="14.4" customHeight="1" x14ac:dyDescent="0.3">
      <c r="A38" s="10"/>
      <c r="B38" s="10"/>
      <c r="C38" s="143" t="s">
        <v>113</v>
      </c>
      <c r="D38" s="143" t="s">
        <v>113</v>
      </c>
      <c r="E38" s="143" t="s">
        <v>113</v>
      </c>
      <c r="F38" s="143" t="s">
        <v>375</v>
      </c>
    </row>
    <row r="39" spans="1:7" ht="14.4" customHeight="1" x14ac:dyDescent="0.3">
      <c r="A39" s="15" t="s">
        <v>376</v>
      </c>
      <c r="B39" s="18" t="s">
        <v>377</v>
      </c>
      <c r="C39" s="145">
        <v>3091904</v>
      </c>
      <c r="D39" s="145">
        <v>2653866</v>
      </c>
      <c r="E39" s="145">
        <v>5968346</v>
      </c>
      <c r="F39" s="145">
        <v>5177891</v>
      </c>
    </row>
    <row r="40" spans="1:7" ht="28.95" customHeight="1" x14ac:dyDescent="0.3">
      <c r="A40" s="15" t="s">
        <v>378</v>
      </c>
      <c r="B40" s="92" t="s">
        <v>379</v>
      </c>
      <c r="C40" s="145">
        <v>721557</v>
      </c>
      <c r="D40" s="145">
        <v>624279</v>
      </c>
      <c r="E40" s="1">
        <v>1397751</v>
      </c>
      <c r="F40" s="1">
        <v>1219920</v>
      </c>
    </row>
    <row r="41" spans="1:7" x14ac:dyDescent="0.3">
      <c r="A41" s="15" t="s">
        <v>380</v>
      </c>
      <c r="B41" s="92" t="s">
        <v>381</v>
      </c>
      <c r="C41" s="145">
        <v>185503</v>
      </c>
      <c r="D41" s="145">
        <v>143307</v>
      </c>
      <c r="E41" s="1">
        <v>362947</v>
      </c>
      <c r="F41" s="1">
        <v>282451</v>
      </c>
    </row>
    <row r="42" spans="1:7" ht="14.4" customHeight="1" x14ac:dyDescent="0.3">
      <c r="A42" s="65" t="s">
        <v>382</v>
      </c>
      <c r="B42" s="11" t="s">
        <v>383</v>
      </c>
      <c r="C42" s="145">
        <v>2624</v>
      </c>
      <c r="D42" s="145">
        <v>1734</v>
      </c>
      <c r="E42" s="146">
        <v>6013</v>
      </c>
      <c r="F42" s="146">
        <v>5829</v>
      </c>
    </row>
    <row r="43" spans="1:7" ht="15" thickBot="1" x14ac:dyDescent="0.35">
      <c r="A43" s="79" t="s">
        <v>384</v>
      </c>
      <c r="B43" s="79"/>
      <c r="C43" s="221">
        <f t="shared" ref="C43:D43" si="10">SUM(C39:C42)</f>
        <v>4001588</v>
      </c>
      <c r="D43" s="221">
        <f t="shared" si="10"/>
        <v>3423186</v>
      </c>
      <c r="E43" s="221">
        <f>SUM(E39:E42)</f>
        <v>7735057</v>
      </c>
      <c r="F43" s="390">
        <f>SUM(F39:F42)</f>
        <v>6686091</v>
      </c>
    </row>
    <row r="44" spans="1:7" ht="15" thickTop="1" x14ac:dyDescent="0.3">
      <c r="A44" s="89"/>
      <c r="B44" s="89"/>
      <c r="C44" s="89"/>
      <c r="D44" s="89"/>
      <c r="E44" s="42"/>
      <c r="F44" s="88"/>
      <c r="G44" s="43"/>
    </row>
    <row r="45" spans="1:7" x14ac:dyDescent="0.3">
      <c r="A45" s="76" t="s">
        <v>385</v>
      </c>
      <c r="B45" s="76" t="s">
        <v>386</v>
      </c>
      <c r="C45" s="76"/>
      <c r="D45" s="76"/>
    </row>
    <row r="46" spans="1:7" ht="28.8" x14ac:dyDescent="0.3">
      <c r="A46" s="25"/>
      <c r="B46" s="25"/>
      <c r="C46" s="116" t="str">
        <f t="shared" ref="C46:D46" si="11">C37</f>
        <v>01.04.2023.-30.06.2023.</v>
      </c>
      <c r="D46" s="116" t="str">
        <f t="shared" si="11"/>
        <v>01.04.2022.-30.06.2022.</v>
      </c>
      <c r="E46" s="116" t="str">
        <f>E37</f>
        <v>01.01.2023.-30.06.2023.</v>
      </c>
      <c r="F46" s="116" t="str">
        <f>F37</f>
        <v>01.01.2022.-30.06.2022.</v>
      </c>
    </row>
    <row r="47" spans="1:7" ht="14.4" customHeight="1" x14ac:dyDescent="0.3">
      <c r="A47" s="10"/>
      <c r="B47" s="10"/>
      <c r="C47" s="143" t="s">
        <v>113</v>
      </c>
      <c r="D47" s="143" t="s">
        <v>113</v>
      </c>
      <c r="E47" s="143" t="s">
        <v>113</v>
      </c>
      <c r="F47" s="143" t="s">
        <v>114</v>
      </c>
    </row>
    <row r="48" spans="1:7" ht="14.4" customHeight="1" x14ac:dyDescent="0.3">
      <c r="A48" s="60" t="s">
        <v>387</v>
      </c>
      <c r="B48" s="18" t="s">
        <v>388</v>
      </c>
      <c r="C48" s="145">
        <v>273213</v>
      </c>
      <c r="D48" s="145">
        <v>218954</v>
      </c>
      <c r="E48" s="145">
        <v>457184</v>
      </c>
      <c r="F48" s="145">
        <v>422831</v>
      </c>
    </row>
    <row r="49" spans="1:6" ht="14.4" customHeight="1" x14ac:dyDescent="0.3">
      <c r="A49" s="15" t="s">
        <v>389</v>
      </c>
      <c r="B49" s="11" t="s">
        <v>390</v>
      </c>
      <c r="C49" s="145">
        <v>523853</v>
      </c>
      <c r="D49" s="145">
        <v>387978</v>
      </c>
      <c r="E49" s="145">
        <v>888142</v>
      </c>
      <c r="F49" s="146">
        <v>672240</v>
      </c>
    </row>
    <row r="50" spans="1:6" x14ac:dyDescent="0.3">
      <c r="A50" s="65" t="s">
        <v>391</v>
      </c>
      <c r="B50" s="65" t="s">
        <v>392</v>
      </c>
      <c r="C50" s="150">
        <v>0</v>
      </c>
      <c r="D50" s="150">
        <v>0</v>
      </c>
      <c r="E50" s="184">
        <v>273</v>
      </c>
      <c r="F50" s="184">
        <v>0</v>
      </c>
    </row>
    <row r="51" spans="1:6" ht="15" thickBot="1" x14ac:dyDescent="0.35">
      <c r="A51" s="5"/>
      <c r="B51" s="5"/>
      <c r="C51" s="388">
        <f t="shared" ref="C51:D51" si="12">SUM(C48:C50)</f>
        <v>797066</v>
      </c>
      <c r="D51" s="388">
        <f t="shared" si="12"/>
        <v>606932</v>
      </c>
      <c r="E51" s="388">
        <f>SUM(E48:E50)</f>
        <v>1345599</v>
      </c>
      <c r="F51" s="388">
        <f>SUM(F48:F50)</f>
        <v>1095071</v>
      </c>
    </row>
    <row r="52" spans="1:6" ht="35.4" customHeight="1" thickTop="1" x14ac:dyDescent="0.3">
      <c r="A52" s="139" t="s">
        <v>393</v>
      </c>
      <c r="B52" s="139" t="s">
        <v>394</v>
      </c>
      <c r="C52" s="139"/>
      <c r="D52" s="139"/>
      <c r="E52" s="139"/>
      <c r="F52" s="139"/>
    </row>
    <row r="54" spans="1:6" x14ac:dyDescent="0.3">
      <c r="A54" s="78" t="s">
        <v>395</v>
      </c>
      <c r="B54" s="78" t="s">
        <v>396</v>
      </c>
      <c r="C54" s="78"/>
      <c r="D54" s="78"/>
    </row>
    <row r="55" spans="1:6" ht="28.8" x14ac:dyDescent="0.3">
      <c r="A55" s="26"/>
      <c r="B55" s="142"/>
      <c r="C55" s="116" t="str">
        <f t="shared" ref="C55:D55" si="13">C46</f>
        <v>01.04.2023.-30.06.2023.</v>
      </c>
      <c r="D55" s="116" t="str">
        <f t="shared" si="13"/>
        <v>01.04.2022.-30.06.2022.</v>
      </c>
      <c r="E55" s="116" t="str">
        <f>E46</f>
        <v>01.01.2023.-30.06.2023.</v>
      </c>
      <c r="F55" s="116" t="str">
        <f>F46</f>
        <v>01.01.2022.-30.06.2022.</v>
      </c>
    </row>
    <row r="56" spans="1:6" x14ac:dyDescent="0.3">
      <c r="A56" s="92"/>
      <c r="B56" s="143"/>
      <c r="C56" s="143" t="s">
        <v>113</v>
      </c>
      <c r="D56" s="143" t="s">
        <v>113</v>
      </c>
      <c r="E56" s="143" t="s">
        <v>113</v>
      </c>
      <c r="F56" s="143" t="s">
        <v>113</v>
      </c>
    </row>
    <row r="57" spans="1:6" x14ac:dyDescent="0.3">
      <c r="A57" s="92" t="s">
        <v>289</v>
      </c>
      <c r="B57" s="18" t="s">
        <v>290</v>
      </c>
      <c r="C57" s="145">
        <v>531857</v>
      </c>
      <c r="D57" s="145">
        <v>91142</v>
      </c>
      <c r="E57" s="145">
        <v>1042186</v>
      </c>
      <c r="F57" s="145">
        <v>180744</v>
      </c>
    </row>
    <row r="58" spans="1:6" x14ac:dyDescent="0.3">
      <c r="A58" s="92" t="s">
        <v>397</v>
      </c>
      <c r="B58" s="92" t="s">
        <v>398</v>
      </c>
      <c r="C58" s="145">
        <v>5217</v>
      </c>
      <c r="D58" s="145">
        <v>4788</v>
      </c>
      <c r="E58" s="1">
        <v>10433</v>
      </c>
      <c r="F58" s="1">
        <v>10175</v>
      </c>
    </row>
    <row r="59" spans="1:6" ht="29.4" customHeight="1" x14ac:dyDescent="0.3">
      <c r="A59" s="397" t="s">
        <v>477</v>
      </c>
      <c r="B59" s="398" t="s">
        <v>478</v>
      </c>
      <c r="C59" s="158">
        <v>-24194</v>
      </c>
      <c r="D59" s="158">
        <v>-17</v>
      </c>
      <c r="E59" s="158">
        <v>-24273</v>
      </c>
      <c r="F59" s="158">
        <v>284</v>
      </c>
    </row>
    <row r="60" spans="1:6" ht="15" thickBot="1" x14ac:dyDescent="0.35">
      <c r="A60" s="34"/>
      <c r="B60" s="36"/>
      <c r="C60" s="385">
        <f t="shared" ref="C60:D60" si="14">SUM(C57:C59)</f>
        <v>512880</v>
      </c>
      <c r="D60" s="385">
        <f t="shared" si="14"/>
        <v>95913</v>
      </c>
      <c r="E60" s="36">
        <f>SUM(E57:E59)</f>
        <v>1028346</v>
      </c>
      <c r="F60" s="36">
        <f>SUM(F57:F59)</f>
        <v>191203</v>
      </c>
    </row>
    <row r="61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J92"/>
  <sheetViews>
    <sheetView showGridLines="0" topLeftCell="C57" zoomScale="85" zoomScaleNormal="85" workbookViewId="0">
      <selection activeCell="E70" sqref="E70"/>
    </sheetView>
  </sheetViews>
  <sheetFormatPr defaultColWidth="8.88671875" defaultRowHeight="14.4" x14ac:dyDescent="0.3"/>
  <cols>
    <col min="1" max="2" width="43" style="98" customWidth="1"/>
    <col min="3" max="4" width="13.5546875" style="98" customWidth="1"/>
    <col min="5" max="5" width="14.6640625" style="98" bestFit="1" customWidth="1"/>
    <col min="6" max="8" width="13.5546875" style="98" customWidth="1"/>
    <col min="9" max="9" width="14.33203125" style="98" customWidth="1"/>
    <col min="10" max="10" width="13.5546875" style="98" customWidth="1"/>
    <col min="11" max="16384" width="8.88671875" style="98"/>
  </cols>
  <sheetData>
    <row r="1" spans="1:5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30.06.2023.</v>
      </c>
      <c r="B1" s="140" t="str">
        <f>'Galvenie darbības rādītāji'!B1</f>
        <v>JOINT STOCK COMPANY CONEXUS BALTIC GRID Condensed interim statements for the period from 01.01.2023 until 30.06.2023</v>
      </c>
    </row>
    <row r="2" spans="1:5" x14ac:dyDescent="0.3">
      <c r="A2" s="76" t="s">
        <v>399</v>
      </c>
      <c r="B2" s="76" t="s">
        <v>134</v>
      </c>
    </row>
    <row r="3" spans="1:5" ht="43.2" x14ac:dyDescent="0.3">
      <c r="A3" s="80"/>
      <c r="B3" s="80"/>
      <c r="C3" s="224" t="s">
        <v>400</v>
      </c>
      <c r="D3" s="224" t="s">
        <v>401</v>
      </c>
      <c r="E3" s="224" t="s">
        <v>402</v>
      </c>
    </row>
    <row r="4" spans="1:5" ht="28.8" x14ac:dyDescent="0.3">
      <c r="A4" s="80"/>
      <c r="B4" s="80"/>
      <c r="C4" s="247" t="s">
        <v>403</v>
      </c>
      <c r="D4" s="247" t="s">
        <v>404</v>
      </c>
      <c r="E4" s="247" t="s">
        <v>405</v>
      </c>
    </row>
    <row r="5" spans="1:5" x14ac:dyDescent="0.3">
      <c r="A5" s="81" t="s">
        <v>406</v>
      </c>
      <c r="B5" s="81" t="s">
        <v>407</v>
      </c>
      <c r="C5" s="82" t="s">
        <v>408</v>
      </c>
      <c r="D5" s="82" t="s">
        <v>408</v>
      </c>
      <c r="E5" s="82" t="s">
        <v>408</v>
      </c>
    </row>
    <row r="6" spans="1:5" x14ac:dyDescent="0.3">
      <c r="A6" s="241" t="s">
        <v>409</v>
      </c>
      <c r="B6" s="243">
        <v>44561</v>
      </c>
      <c r="C6" s="162">
        <v>8189289</v>
      </c>
      <c r="D6" s="162">
        <v>61054</v>
      </c>
      <c r="E6" s="162">
        <f>C6+D6</f>
        <v>8250343</v>
      </c>
    </row>
    <row r="7" spans="1:5" x14ac:dyDescent="0.3">
      <c r="A7" s="11" t="s">
        <v>410</v>
      </c>
      <c r="B7" s="11" t="s">
        <v>411</v>
      </c>
      <c r="C7" s="158">
        <v>0</v>
      </c>
      <c r="D7" s="158">
        <v>512951</v>
      </c>
      <c r="E7" s="162">
        <v>512951</v>
      </c>
    </row>
    <row r="8" spans="1:5" x14ac:dyDescent="0.3">
      <c r="A8" s="15" t="s">
        <v>412</v>
      </c>
      <c r="B8" s="15" t="s">
        <v>413</v>
      </c>
      <c r="C8" s="160">
        <v>432088</v>
      </c>
      <c r="D8" s="160">
        <v>-432088</v>
      </c>
      <c r="E8" s="162">
        <v>0</v>
      </c>
    </row>
    <row r="9" spans="1:5" x14ac:dyDescent="0.3">
      <c r="A9" s="65" t="s">
        <v>414</v>
      </c>
      <c r="B9" s="65" t="s">
        <v>415</v>
      </c>
      <c r="C9" s="160">
        <v>-452</v>
      </c>
      <c r="D9" s="160">
        <v>0</v>
      </c>
      <c r="E9" s="162">
        <v>-452</v>
      </c>
    </row>
    <row r="10" spans="1:5" x14ac:dyDescent="0.3">
      <c r="A10" s="266" t="s">
        <v>416</v>
      </c>
      <c r="B10" s="244">
        <v>44742</v>
      </c>
      <c r="C10" s="163">
        <f>SUM(C6:C9)</f>
        <v>8620925</v>
      </c>
      <c r="D10" s="163">
        <f t="shared" ref="D10:E10" si="0">SUM(D6:D9)</f>
        <v>141917</v>
      </c>
      <c r="E10" s="163">
        <f t="shared" si="0"/>
        <v>8762842</v>
      </c>
    </row>
    <row r="11" spans="1:5" x14ac:dyDescent="0.3">
      <c r="A11" s="11" t="s">
        <v>410</v>
      </c>
      <c r="B11" s="11" t="s">
        <v>411</v>
      </c>
      <c r="C11" s="158">
        <v>0</v>
      </c>
      <c r="D11" s="158">
        <v>262406</v>
      </c>
      <c r="E11" s="162">
        <f t="shared" ref="E11:E13" si="1">C11+D11</f>
        <v>262406</v>
      </c>
    </row>
    <row r="12" spans="1:5" x14ac:dyDescent="0.3">
      <c r="A12" s="15" t="s">
        <v>412</v>
      </c>
      <c r="B12" s="15" t="s">
        <v>413</v>
      </c>
      <c r="C12" s="160">
        <v>355328</v>
      </c>
      <c r="D12" s="160">
        <v>-355328</v>
      </c>
      <c r="E12" s="162">
        <f t="shared" si="1"/>
        <v>0</v>
      </c>
    </row>
    <row r="13" spans="1:5" x14ac:dyDescent="0.3">
      <c r="A13" s="65" t="s">
        <v>414</v>
      </c>
      <c r="B13" s="65" t="s">
        <v>415</v>
      </c>
      <c r="C13" s="160">
        <v>-184752</v>
      </c>
      <c r="D13" s="160">
        <v>0</v>
      </c>
      <c r="E13" s="162">
        <f t="shared" si="1"/>
        <v>-184752</v>
      </c>
    </row>
    <row r="14" spans="1:5" x14ac:dyDescent="0.3">
      <c r="A14" s="266" t="s">
        <v>417</v>
      </c>
      <c r="B14" s="244">
        <v>44926</v>
      </c>
      <c r="C14" s="163">
        <f>SUM(C10:C13)</f>
        <v>8791501</v>
      </c>
      <c r="D14" s="163">
        <f t="shared" ref="D14:E14" si="2">SUM(D10:D13)</f>
        <v>48995</v>
      </c>
      <c r="E14" s="163">
        <f t="shared" si="2"/>
        <v>8840496</v>
      </c>
    </row>
    <row r="15" spans="1:5" x14ac:dyDescent="0.3">
      <c r="A15" s="83" t="s">
        <v>418</v>
      </c>
      <c r="B15" s="83" t="s">
        <v>419</v>
      </c>
      <c r="C15" s="164"/>
      <c r="D15" s="164"/>
      <c r="E15" s="164"/>
    </row>
    <row r="16" spans="1:5" x14ac:dyDescent="0.3">
      <c r="A16" s="236" t="str">
        <f>A6</f>
        <v>31.12.2021.</v>
      </c>
      <c r="B16" s="266">
        <f>B6</f>
        <v>44561</v>
      </c>
      <c r="C16" s="163">
        <v>6209094</v>
      </c>
      <c r="D16" s="163">
        <v>0</v>
      </c>
      <c r="E16" s="163">
        <f>C16+D16</f>
        <v>6209094</v>
      </c>
    </row>
    <row r="17" spans="1:5" x14ac:dyDescent="0.3">
      <c r="A17" s="11" t="s">
        <v>420</v>
      </c>
      <c r="B17" s="11" t="s">
        <v>421</v>
      </c>
      <c r="C17" s="158">
        <v>333706</v>
      </c>
      <c r="D17" s="158">
        <v>0</v>
      </c>
      <c r="E17" s="163">
        <f t="shared" ref="E17:E21" si="3">C17+D17</f>
        <v>333706</v>
      </c>
    </row>
    <row r="18" spans="1:5" x14ac:dyDescent="0.3">
      <c r="A18" s="65" t="s">
        <v>414</v>
      </c>
      <c r="B18" s="65" t="s">
        <v>415</v>
      </c>
      <c r="C18" s="160">
        <v>-452</v>
      </c>
      <c r="D18" s="160">
        <v>0</v>
      </c>
      <c r="E18" s="163">
        <f t="shared" si="3"/>
        <v>-452</v>
      </c>
    </row>
    <row r="19" spans="1:5" x14ac:dyDescent="0.3">
      <c r="A19" s="266" t="str">
        <f>A10</f>
        <v>30.06.2022.</v>
      </c>
      <c r="B19" s="266">
        <f>B10</f>
        <v>44742</v>
      </c>
      <c r="C19" s="163">
        <f>SUM(C16:C18)</f>
        <v>6542348</v>
      </c>
      <c r="D19" s="163">
        <v>0</v>
      </c>
      <c r="E19" s="163">
        <f t="shared" ref="E19" si="4">SUM(E16:E18)</f>
        <v>6542348</v>
      </c>
    </row>
    <row r="20" spans="1:5" x14ac:dyDescent="0.3">
      <c r="A20" s="11" t="s">
        <v>420</v>
      </c>
      <c r="B20" s="11" t="s">
        <v>421</v>
      </c>
      <c r="C20" s="158">
        <v>374891</v>
      </c>
      <c r="D20" s="158">
        <v>0</v>
      </c>
      <c r="E20" s="163">
        <f t="shared" si="3"/>
        <v>374891</v>
      </c>
    </row>
    <row r="21" spans="1:5" x14ac:dyDescent="0.3">
      <c r="A21" s="65" t="s">
        <v>414</v>
      </c>
      <c r="B21" s="65" t="s">
        <v>415</v>
      </c>
      <c r="C21" s="160">
        <v>-184752</v>
      </c>
      <c r="D21" s="160">
        <v>0</v>
      </c>
      <c r="E21" s="163">
        <f t="shared" si="3"/>
        <v>-184752</v>
      </c>
    </row>
    <row r="22" spans="1:5" ht="15" thickBot="1" x14ac:dyDescent="0.35">
      <c r="A22" s="267" t="str">
        <f>A14</f>
        <v>31.12.2022.</v>
      </c>
      <c r="B22" s="267">
        <f>B14</f>
        <v>44926</v>
      </c>
      <c r="C22" s="165">
        <f>SUM(C19:C21)</f>
        <v>6732487</v>
      </c>
      <c r="D22" s="165">
        <v>0</v>
      </c>
      <c r="E22" s="165">
        <f t="shared" ref="E22" si="5">SUM(E19:E21)</f>
        <v>6732487</v>
      </c>
    </row>
    <row r="23" spans="1:5" ht="15" thickTop="1" x14ac:dyDescent="0.3">
      <c r="A23" s="93" t="s">
        <v>422</v>
      </c>
      <c r="B23" s="93" t="s">
        <v>423</v>
      </c>
      <c r="C23" s="159">
        <f>C6-C16</f>
        <v>1980195</v>
      </c>
      <c r="D23" s="159">
        <f>D6-D16</f>
        <v>61054</v>
      </c>
      <c r="E23" s="159">
        <f t="shared" ref="E23" si="6">E6-E16</f>
        <v>2041249</v>
      </c>
    </row>
    <row r="24" spans="1:5" x14ac:dyDescent="0.3">
      <c r="A24" s="93" t="s">
        <v>424</v>
      </c>
      <c r="B24" s="93" t="s">
        <v>425</v>
      </c>
      <c r="C24" s="159">
        <f>C10-C19</f>
        <v>2078577</v>
      </c>
      <c r="D24" s="159">
        <f>D10-D19</f>
        <v>141917</v>
      </c>
      <c r="E24" s="159">
        <f>E10-E19</f>
        <v>2220494</v>
      </c>
    </row>
    <row r="25" spans="1:5" ht="15" thickBot="1" x14ac:dyDescent="0.35">
      <c r="A25" s="79" t="s">
        <v>426</v>
      </c>
      <c r="B25" s="79" t="s">
        <v>427</v>
      </c>
      <c r="C25" s="157">
        <f>C14-C22</f>
        <v>2059014</v>
      </c>
      <c r="D25" s="157">
        <f>D14-D22</f>
        <v>48995</v>
      </c>
      <c r="E25" s="157">
        <f>E14-E22</f>
        <v>2108009</v>
      </c>
    </row>
    <row r="26" spans="1:5" ht="15" thickTop="1" x14ac:dyDescent="0.3">
      <c r="A26" s="89"/>
      <c r="B26" s="89"/>
      <c r="C26" s="172"/>
      <c r="D26" s="173"/>
      <c r="E26" s="173"/>
    </row>
    <row r="27" spans="1:5" x14ac:dyDescent="0.3">
      <c r="A27" s="76" t="s">
        <v>399</v>
      </c>
      <c r="B27" s="76" t="s">
        <v>134</v>
      </c>
      <c r="C27" s="174"/>
      <c r="D27" s="174"/>
      <c r="E27" s="174"/>
    </row>
    <row r="28" spans="1:5" ht="43.2" x14ac:dyDescent="0.3">
      <c r="A28" s="80"/>
      <c r="B28" s="80"/>
      <c r="C28" s="175" t="s">
        <v>400</v>
      </c>
      <c r="D28" s="175" t="s">
        <v>401</v>
      </c>
      <c r="E28" s="175" t="s">
        <v>402</v>
      </c>
    </row>
    <row r="29" spans="1:5" ht="28.8" x14ac:dyDescent="0.3">
      <c r="A29" s="80"/>
      <c r="B29" s="80"/>
      <c r="C29" s="247" t="s">
        <v>403</v>
      </c>
      <c r="D29" s="247" t="s">
        <v>404</v>
      </c>
      <c r="E29" s="247" t="s">
        <v>405</v>
      </c>
    </row>
    <row r="30" spans="1:5" x14ac:dyDescent="0.3">
      <c r="A30" s="81" t="s">
        <v>406</v>
      </c>
      <c r="B30" s="81" t="s">
        <v>407</v>
      </c>
      <c r="C30" s="161" t="s">
        <v>408</v>
      </c>
      <c r="D30" s="161" t="s">
        <v>408</v>
      </c>
      <c r="E30" s="161" t="s">
        <v>408</v>
      </c>
    </row>
    <row r="31" spans="1:5" x14ac:dyDescent="0.3">
      <c r="A31" s="287" t="str">
        <f>A22</f>
        <v>31.12.2022.</v>
      </c>
      <c r="B31" s="287">
        <f>B22</f>
        <v>44926</v>
      </c>
      <c r="C31" s="162">
        <f>C14</f>
        <v>8791501</v>
      </c>
      <c r="D31" s="162">
        <f>D14</f>
        <v>48995</v>
      </c>
      <c r="E31" s="162">
        <f>C31+D31</f>
        <v>8840496</v>
      </c>
    </row>
    <row r="32" spans="1:5" x14ac:dyDescent="0.3">
      <c r="A32" s="11" t="s">
        <v>410</v>
      </c>
      <c r="B32" s="248" t="s">
        <v>411</v>
      </c>
      <c r="C32" s="158">
        <v>0</v>
      </c>
      <c r="D32" s="158">
        <v>174627</v>
      </c>
      <c r="E32" s="162">
        <f t="shared" ref="E32:E34" si="7">C32+D32</f>
        <v>174627</v>
      </c>
    </row>
    <row r="33" spans="1:10" x14ac:dyDescent="0.3">
      <c r="A33" s="15" t="s">
        <v>412</v>
      </c>
      <c r="B33" s="265" t="s">
        <v>413</v>
      </c>
      <c r="C33" s="160">
        <v>54928</v>
      </c>
      <c r="D33" s="160">
        <v>-54928</v>
      </c>
      <c r="E33" s="162">
        <f t="shared" si="7"/>
        <v>0</v>
      </c>
    </row>
    <row r="34" spans="1:10" x14ac:dyDescent="0.3">
      <c r="A34" s="65" t="s">
        <v>414</v>
      </c>
      <c r="B34" s="249" t="s">
        <v>415</v>
      </c>
      <c r="C34" s="160">
        <v>-2250</v>
      </c>
      <c r="D34" s="160">
        <v>0</v>
      </c>
      <c r="E34" s="162">
        <f t="shared" si="7"/>
        <v>-2250</v>
      </c>
    </row>
    <row r="35" spans="1:10" x14ac:dyDescent="0.3">
      <c r="A35" s="266" t="s">
        <v>428</v>
      </c>
      <c r="B35" s="244">
        <v>45107</v>
      </c>
      <c r="C35" s="163">
        <f>SUM(C31:C34)</f>
        <v>8844179</v>
      </c>
      <c r="D35" s="163">
        <f t="shared" ref="D35:E35" si="8">SUM(D31:D34)</f>
        <v>168694</v>
      </c>
      <c r="E35" s="163">
        <f t="shared" si="8"/>
        <v>9012873</v>
      </c>
    </row>
    <row r="36" spans="1:10" x14ac:dyDescent="0.3">
      <c r="A36" s="83" t="s">
        <v>418</v>
      </c>
      <c r="B36" s="83" t="s">
        <v>419</v>
      </c>
      <c r="C36" s="164"/>
      <c r="D36" s="164"/>
      <c r="E36" s="164"/>
    </row>
    <row r="37" spans="1:10" x14ac:dyDescent="0.3">
      <c r="A37" s="287" t="str">
        <f>A31</f>
        <v>31.12.2022.</v>
      </c>
      <c r="B37" s="287">
        <f>B31</f>
        <v>44926</v>
      </c>
      <c r="C37" s="163">
        <f>C22</f>
        <v>6732487</v>
      </c>
      <c r="D37" s="163">
        <f>D22</f>
        <v>0</v>
      </c>
      <c r="E37" s="163">
        <f>C37+D37</f>
        <v>6732487</v>
      </c>
    </row>
    <row r="38" spans="1:10" x14ac:dyDescent="0.3">
      <c r="A38" s="11" t="s">
        <v>420</v>
      </c>
      <c r="B38" s="248" t="s">
        <v>421</v>
      </c>
      <c r="C38" s="158">
        <v>377594</v>
      </c>
      <c r="D38" s="158">
        <v>0</v>
      </c>
      <c r="E38" s="163">
        <f t="shared" ref="E38:E39" si="9">C38+D38</f>
        <v>377594</v>
      </c>
    </row>
    <row r="39" spans="1:10" x14ac:dyDescent="0.3">
      <c r="A39" s="65" t="s">
        <v>414</v>
      </c>
      <c r="B39" s="249" t="s">
        <v>415</v>
      </c>
      <c r="C39" s="160">
        <v>-2250</v>
      </c>
      <c r="D39" s="160">
        <v>0</v>
      </c>
      <c r="E39" s="163">
        <f t="shared" si="9"/>
        <v>-2250</v>
      </c>
    </row>
    <row r="40" spans="1:10" ht="15" thickBot="1" x14ac:dyDescent="0.35">
      <c r="A40" s="267" t="str">
        <f>A35</f>
        <v>30.06.2023.</v>
      </c>
      <c r="B40" s="87">
        <f>B35</f>
        <v>45107</v>
      </c>
      <c r="C40" s="165">
        <f>SUM(C37:C39)</f>
        <v>7107831</v>
      </c>
      <c r="D40" s="165">
        <v>0</v>
      </c>
      <c r="E40" s="165">
        <f t="shared" ref="E40" si="10">SUM(E37:E39)</f>
        <v>7107831</v>
      </c>
    </row>
    <row r="41" spans="1:10" ht="15" thickTop="1" x14ac:dyDescent="0.3">
      <c r="A41" s="93" t="str">
        <f>A25</f>
        <v>Uzskaites vērtība 31.12.2022.</v>
      </c>
      <c r="B41" s="93" t="str">
        <f>B25</f>
        <v>Net book value at 31.12.2022</v>
      </c>
      <c r="C41" s="159">
        <f>C31-C37</f>
        <v>2059014</v>
      </c>
      <c r="D41" s="159">
        <f t="shared" ref="D41:E41" si="11">D31-D37</f>
        <v>48995</v>
      </c>
      <c r="E41" s="159">
        <f t="shared" si="11"/>
        <v>2108009</v>
      </c>
    </row>
    <row r="42" spans="1:10" ht="15" thickBot="1" x14ac:dyDescent="0.35">
      <c r="A42" s="79" t="s">
        <v>429</v>
      </c>
      <c r="B42" s="79" t="s">
        <v>430</v>
      </c>
      <c r="C42" s="157">
        <f>C35-C40</f>
        <v>1736348</v>
      </c>
      <c r="D42" s="157">
        <f t="shared" ref="D42:E42" si="12">D35-D40</f>
        <v>168694</v>
      </c>
      <c r="E42" s="157">
        <f t="shared" si="12"/>
        <v>1905042</v>
      </c>
    </row>
    <row r="43" spans="1:10" ht="15" thickTop="1" x14ac:dyDescent="0.3">
      <c r="A43" s="90"/>
      <c r="B43" s="90"/>
      <c r="C43" s="170"/>
      <c r="D43" s="170"/>
      <c r="E43" s="43"/>
    </row>
    <row r="44" spans="1:10" x14ac:dyDescent="0.3">
      <c r="A44" s="76" t="s">
        <v>431</v>
      </c>
      <c r="B44" s="76" t="s">
        <v>138</v>
      </c>
    </row>
    <row r="45" spans="1:10" ht="57.6" x14ac:dyDescent="0.3">
      <c r="A45" s="74"/>
      <c r="B45" s="8"/>
      <c r="C45" s="8" t="s">
        <v>432</v>
      </c>
      <c r="D45" s="8" t="s">
        <v>433</v>
      </c>
      <c r="E45" s="8" t="s">
        <v>434</v>
      </c>
      <c r="F45" s="8" t="s">
        <v>435</v>
      </c>
      <c r="G45" s="8" t="s">
        <v>436</v>
      </c>
      <c r="H45" s="8" t="s">
        <v>437</v>
      </c>
      <c r="I45" s="8" t="s">
        <v>438</v>
      </c>
      <c r="J45" s="8" t="s">
        <v>402</v>
      </c>
    </row>
    <row r="46" spans="1:10" ht="43.2" x14ac:dyDescent="0.3">
      <c r="A46" s="74"/>
      <c r="B46" s="8"/>
      <c r="C46" s="8" t="s">
        <v>439</v>
      </c>
      <c r="D46" s="74" t="s">
        <v>440</v>
      </c>
      <c r="E46" s="8" t="s">
        <v>441</v>
      </c>
      <c r="F46" s="8" t="s">
        <v>442</v>
      </c>
      <c r="G46" s="8" t="s">
        <v>443</v>
      </c>
      <c r="H46" s="8" t="s">
        <v>444</v>
      </c>
      <c r="I46" s="8" t="s">
        <v>445</v>
      </c>
      <c r="J46" s="8" t="s">
        <v>405</v>
      </c>
    </row>
    <row r="47" spans="1:10" ht="15" thickBot="1" x14ac:dyDescent="0.35">
      <c r="A47" s="84"/>
      <c r="B47" s="85"/>
      <c r="C47" s="85"/>
      <c r="D47" s="85" t="s">
        <v>113</v>
      </c>
      <c r="E47" s="85" t="s">
        <v>113</v>
      </c>
      <c r="F47" s="85" t="s">
        <v>113</v>
      </c>
      <c r="G47" s="85" t="s">
        <v>113</v>
      </c>
      <c r="H47" s="85"/>
      <c r="I47" s="85" t="s">
        <v>113</v>
      </c>
      <c r="J47" s="85" t="s">
        <v>113</v>
      </c>
    </row>
    <row r="48" spans="1:10" ht="15" thickBot="1" x14ac:dyDescent="0.35">
      <c r="A48" s="121" t="s">
        <v>446</v>
      </c>
      <c r="B48" s="122" t="s">
        <v>447</v>
      </c>
      <c r="C48" s="121"/>
      <c r="D48" s="109"/>
      <c r="E48" s="109"/>
      <c r="F48" s="109"/>
      <c r="G48" s="109"/>
      <c r="H48" s="109"/>
      <c r="I48" s="109"/>
      <c r="J48" s="109"/>
    </row>
    <row r="49" spans="1:10" ht="15" thickBot="1" x14ac:dyDescent="0.35">
      <c r="A49" s="238" t="str">
        <f>A6</f>
        <v>31.12.2021.</v>
      </c>
      <c r="B49" s="238">
        <f>B6</f>
        <v>44561</v>
      </c>
      <c r="C49" s="178">
        <v>1084168</v>
      </c>
      <c r="D49" s="178">
        <v>771087875</v>
      </c>
      <c r="E49" s="178">
        <v>134044906</v>
      </c>
      <c r="F49" s="178">
        <v>7790227</v>
      </c>
      <c r="G49" s="178">
        <v>1538779</v>
      </c>
      <c r="H49" s="178">
        <v>10708163</v>
      </c>
      <c r="I49" s="178">
        <v>20027015</v>
      </c>
      <c r="J49" s="393">
        <f>SUM(C49:I49)</f>
        <v>946281133</v>
      </c>
    </row>
    <row r="50" spans="1:10" ht="14.4" customHeight="1" thickBot="1" x14ac:dyDescent="0.35">
      <c r="A50" s="11" t="s">
        <v>410</v>
      </c>
      <c r="B50" t="s">
        <v>411</v>
      </c>
      <c r="C50" s="167">
        <v>8306</v>
      </c>
      <c r="D50" s="167">
        <v>25064</v>
      </c>
      <c r="E50" s="167">
        <v>130019</v>
      </c>
      <c r="F50" s="167">
        <v>476976</v>
      </c>
      <c r="G50" s="167">
        <v>0</v>
      </c>
      <c r="H50" s="167">
        <v>0</v>
      </c>
      <c r="I50" s="167">
        <v>4733721</v>
      </c>
      <c r="J50" s="168">
        <f>SUM(C50:I50)</f>
        <v>5374086</v>
      </c>
    </row>
    <row r="51" spans="1:10" ht="14.4" customHeight="1" thickBot="1" x14ac:dyDescent="0.35">
      <c r="A51" s="111" t="s">
        <v>412</v>
      </c>
      <c r="B51" s="111" t="s">
        <v>448</v>
      </c>
      <c r="C51" s="167">
        <v>0</v>
      </c>
      <c r="D51" s="167">
        <v>3747853</v>
      </c>
      <c r="E51" s="167">
        <v>364647</v>
      </c>
      <c r="F51" s="167">
        <v>194822</v>
      </c>
      <c r="G51" s="167">
        <v>0</v>
      </c>
      <c r="H51" s="167">
        <v>0</v>
      </c>
      <c r="I51" s="167">
        <v>-4307322</v>
      </c>
      <c r="J51" s="168">
        <f t="shared" ref="J51:J53" si="13">SUM(C51:I51)</f>
        <v>0</v>
      </c>
    </row>
    <row r="52" spans="1:10" ht="14.4" customHeight="1" thickBot="1" x14ac:dyDescent="0.35">
      <c r="A52" s="111" t="s">
        <v>414</v>
      </c>
      <c r="B52" s="111" t="s">
        <v>415</v>
      </c>
      <c r="C52" s="167">
        <v>0</v>
      </c>
      <c r="D52" s="167">
        <v>-76261</v>
      </c>
      <c r="E52" s="167">
        <v>-502405</v>
      </c>
      <c r="F52" s="167">
        <v>-34065</v>
      </c>
      <c r="G52" s="167">
        <v>0</v>
      </c>
      <c r="H52" s="167">
        <v>0</v>
      </c>
      <c r="I52" s="167">
        <v>0</v>
      </c>
      <c r="J52" s="168">
        <f t="shared" si="13"/>
        <v>-612731</v>
      </c>
    </row>
    <row r="53" spans="1:10" ht="15" thickBot="1" x14ac:dyDescent="0.35">
      <c r="A53" s="84" t="s">
        <v>449</v>
      </c>
      <c r="B53" s="141" t="s">
        <v>413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8">
        <f t="shared" si="13"/>
        <v>0</v>
      </c>
    </row>
    <row r="54" spans="1:10" ht="15" thickBot="1" x14ac:dyDescent="0.35">
      <c r="A54" s="238" t="str">
        <f>A10</f>
        <v>30.06.2022.</v>
      </c>
      <c r="B54" s="238">
        <f>B10</f>
        <v>44742</v>
      </c>
      <c r="C54" s="394">
        <f t="shared" ref="C54:I54" si="14">SUM(C49:C53)</f>
        <v>1092474</v>
      </c>
      <c r="D54" s="394">
        <f t="shared" si="14"/>
        <v>774784531</v>
      </c>
      <c r="E54" s="394">
        <f t="shared" si="14"/>
        <v>134037167</v>
      </c>
      <c r="F54" s="394">
        <f t="shared" si="14"/>
        <v>8427960</v>
      </c>
      <c r="G54" s="394">
        <f t="shared" si="14"/>
        <v>1538779</v>
      </c>
      <c r="H54" s="394">
        <f t="shared" si="14"/>
        <v>10708163</v>
      </c>
      <c r="I54" s="394">
        <f t="shared" si="14"/>
        <v>20453414</v>
      </c>
      <c r="J54" s="394">
        <f>SUM(C54:I54)</f>
        <v>951042488</v>
      </c>
    </row>
    <row r="55" spans="1:10" ht="14.4" customHeight="1" thickBot="1" x14ac:dyDescent="0.35">
      <c r="A55" s="11" t="s">
        <v>410</v>
      </c>
      <c r="B55" t="s">
        <v>411</v>
      </c>
      <c r="C55" s="167">
        <v>0</v>
      </c>
      <c r="D55" s="167">
        <v>19838</v>
      </c>
      <c r="E55" s="167">
        <v>1115889</v>
      </c>
      <c r="F55" s="167">
        <v>654320</v>
      </c>
      <c r="G55" s="167">
        <v>0</v>
      </c>
      <c r="H55" s="167">
        <v>0</v>
      </c>
      <c r="I55" s="167">
        <v>7001174</v>
      </c>
      <c r="J55" s="168">
        <f>SUM(C55:I55)</f>
        <v>8791221</v>
      </c>
    </row>
    <row r="56" spans="1:10" ht="14.4" customHeight="1" thickBot="1" x14ac:dyDescent="0.35">
      <c r="A56" s="111" t="s">
        <v>412</v>
      </c>
      <c r="B56" s="111" t="s">
        <v>448</v>
      </c>
      <c r="C56" s="167">
        <v>0</v>
      </c>
      <c r="D56" s="167">
        <v>12085051</v>
      </c>
      <c r="E56" s="167">
        <v>-88767</v>
      </c>
      <c r="F56" s="167">
        <v>5197776</v>
      </c>
      <c r="G56" s="167">
        <v>286605</v>
      </c>
      <c r="H56" s="167">
        <v>0</v>
      </c>
      <c r="I56" s="167">
        <v>-17194060</v>
      </c>
      <c r="J56" s="168">
        <f t="shared" ref="J56:J58" si="15">SUM(C56:I56)</f>
        <v>286605</v>
      </c>
    </row>
    <row r="57" spans="1:10" ht="14.4" customHeight="1" thickBot="1" x14ac:dyDescent="0.35">
      <c r="A57" s="111" t="s">
        <v>414</v>
      </c>
      <c r="B57" s="111" t="s">
        <v>415</v>
      </c>
      <c r="C57" s="167">
        <v>0</v>
      </c>
      <c r="D57" s="167">
        <v>-1203600</v>
      </c>
      <c r="E57" s="167">
        <v>-1369118</v>
      </c>
      <c r="F57" s="167">
        <v>-800700</v>
      </c>
      <c r="G57" s="167">
        <v>0</v>
      </c>
      <c r="H57" s="167">
        <v>0</v>
      </c>
      <c r="I57" s="167">
        <v>0</v>
      </c>
      <c r="J57" s="168">
        <f t="shared" si="15"/>
        <v>-3373418</v>
      </c>
    </row>
    <row r="58" spans="1:10" ht="15" thickBot="1" x14ac:dyDescent="0.35">
      <c r="A58" s="84" t="s">
        <v>449</v>
      </c>
      <c r="B58" s="141" t="s">
        <v>413</v>
      </c>
      <c r="C58" s="167">
        <v>0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8">
        <f t="shared" si="15"/>
        <v>0</v>
      </c>
    </row>
    <row r="59" spans="1:10" ht="15" thickBot="1" x14ac:dyDescent="0.35">
      <c r="A59" s="238" t="str">
        <f>A14</f>
        <v>31.12.2022.</v>
      </c>
      <c r="B59" s="238">
        <f>B14</f>
        <v>44926</v>
      </c>
      <c r="C59" s="237">
        <f t="shared" ref="C59:I59" si="16">SUM(C54:C58)</f>
        <v>1092474</v>
      </c>
      <c r="D59" s="237">
        <f t="shared" si="16"/>
        <v>785685820</v>
      </c>
      <c r="E59" s="237">
        <f t="shared" si="16"/>
        <v>133695171</v>
      </c>
      <c r="F59" s="237">
        <f t="shared" si="16"/>
        <v>13479356</v>
      </c>
      <c r="G59" s="237">
        <f t="shared" si="16"/>
        <v>1825384</v>
      </c>
      <c r="H59" s="237">
        <f t="shared" si="16"/>
        <v>10708163</v>
      </c>
      <c r="I59" s="237">
        <f t="shared" si="16"/>
        <v>10260528</v>
      </c>
      <c r="J59" s="237">
        <f>SUM(C59:I59)</f>
        <v>956746896</v>
      </c>
    </row>
    <row r="60" spans="1:10" ht="15" thickBot="1" x14ac:dyDescent="0.35">
      <c r="A60" s="123" t="s">
        <v>450</v>
      </c>
      <c r="B60" s="123" t="s">
        <v>451</v>
      </c>
      <c r="C60" s="169"/>
      <c r="D60" s="169"/>
      <c r="E60" s="169"/>
      <c r="F60" s="169"/>
      <c r="G60" s="169"/>
      <c r="H60" s="169"/>
      <c r="I60" s="169"/>
      <c r="J60" s="169"/>
    </row>
    <row r="61" spans="1:10" ht="15" thickBot="1" x14ac:dyDescent="0.35">
      <c r="A61" s="238" t="str">
        <f>A49</f>
        <v>31.12.2021.</v>
      </c>
      <c r="B61" s="238">
        <f>B49</f>
        <v>44561</v>
      </c>
      <c r="C61" s="159">
        <v>0</v>
      </c>
      <c r="D61" s="159">
        <v>447747521</v>
      </c>
      <c r="E61" s="159">
        <v>62134158</v>
      </c>
      <c r="F61" s="159">
        <v>5728132</v>
      </c>
      <c r="G61" s="159">
        <v>0</v>
      </c>
      <c r="H61" s="159">
        <v>0</v>
      </c>
      <c r="I61" s="159">
        <v>0</v>
      </c>
      <c r="J61" s="159">
        <f>SUM(C61:I61)</f>
        <v>515609811</v>
      </c>
    </row>
    <row r="62" spans="1:10" ht="15" thickBot="1" x14ac:dyDescent="0.35">
      <c r="A62" s="112" t="s">
        <v>420</v>
      </c>
      <c r="B62" s="112" t="s">
        <v>452</v>
      </c>
      <c r="C62" s="171">
        <v>0</v>
      </c>
      <c r="D62" s="171">
        <v>5761932</v>
      </c>
      <c r="E62" s="171">
        <v>2497359</v>
      </c>
      <c r="F62" s="171">
        <v>315707</v>
      </c>
      <c r="G62" s="171">
        <v>0</v>
      </c>
      <c r="H62" s="171">
        <v>0</v>
      </c>
      <c r="I62" s="171">
        <v>0</v>
      </c>
      <c r="J62" s="166">
        <f>SUM(C62:I62)</f>
        <v>8574998</v>
      </c>
    </row>
    <row r="63" spans="1:10" ht="15" thickBot="1" x14ac:dyDescent="0.35">
      <c r="A63" s="112" t="s">
        <v>414</v>
      </c>
      <c r="B63" s="111" t="s">
        <v>415</v>
      </c>
      <c r="C63" s="167">
        <v>0</v>
      </c>
      <c r="D63" s="167">
        <v>-52791</v>
      </c>
      <c r="E63" s="167">
        <v>-502405</v>
      </c>
      <c r="F63" s="167">
        <v>-34065</v>
      </c>
      <c r="G63" s="167">
        <v>0</v>
      </c>
      <c r="H63" s="167">
        <v>0</v>
      </c>
      <c r="I63" s="167">
        <v>0</v>
      </c>
      <c r="J63" s="166">
        <f t="shared" ref="J63:J65" si="17">SUM(C63:I63)</f>
        <v>-589261</v>
      </c>
    </row>
    <row r="64" spans="1:10" x14ac:dyDescent="0.3">
      <c r="A64" s="11" t="s">
        <v>412</v>
      </c>
      <c r="B64" s="271" t="s">
        <v>448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272">
        <f t="shared" si="17"/>
        <v>0</v>
      </c>
    </row>
    <row r="65" spans="1:10" ht="15" thickBot="1" x14ac:dyDescent="0.35">
      <c r="A65" s="238" t="str">
        <f>A54</f>
        <v>30.06.2022.</v>
      </c>
      <c r="B65" s="238">
        <f>B54</f>
        <v>44742</v>
      </c>
      <c r="C65" s="159">
        <v>0</v>
      </c>
      <c r="D65" s="159">
        <f>SUM(D61:D64)</f>
        <v>453456662</v>
      </c>
      <c r="E65" s="159">
        <f>SUM(E61:E64)</f>
        <v>64129112</v>
      </c>
      <c r="F65" s="159">
        <f>SUM(F61:F64)</f>
        <v>6009774</v>
      </c>
      <c r="G65" s="159">
        <v>0</v>
      </c>
      <c r="H65" s="159">
        <v>0</v>
      </c>
      <c r="I65" s="159">
        <v>0</v>
      </c>
      <c r="J65" s="159">
        <f t="shared" si="17"/>
        <v>523595548</v>
      </c>
    </row>
    <row r="66" spans="1:10" ht="15" thickBot="1" x14ac:dyDescent="0.35">
      <c r="A66" s="273" t="s">
        <v>420</v>
      </c>
      <c r="B66" s="273" t="s">
        <v>452</v>
      </c>
      <c r="C66" s="167">
        <v>0</v>
      </c>
      <c r="D66" s="167">
        <v>5585372</v>
      </c>
      <c r="E66" s="167">
        <v>2422372.7800000003</v>
      </c>
      <c r="F66" s="167">
        <v>540941</v>
      </c>
      <c r="G66" s="167">
        <v>0</v>
      </c>
      <c r="H66" s="167">
        <v>0</v>
      </c>
      <c r="I66" s="167">
        <v>0</v>
      </c>
      <c r="J66" s="168">
        <f>SUM(C66:I66)</f>
        <v>8548685.7800000012</v>
      </c>
    </row>
    <row r="67" spans="1:10" ht="15" thickBot="1" x14ac:dyDescent="0.35">
      <c r="A67" s="112" t="s">
        <v>414</v>
      </c>
      <c r="B67" s="111" t="s">
        <v>415</v>
      </c>
      <c r="C67" s="167">
        <v>0</v>
      </c>
      <c r="D67" s="167">
        <v>-888109</v>
      </c>
      <c r="E67" s="167">
        <v>-822656</v>
      </c>
      <c r="F67" s="167">
        <v>-764571</v>
      </c>
      <c r="G67" s="167">
        <v>0</v>
      </c>
      <c r="H67" s="167">
        <v>0</v>
      </c>
      <c r="I67" s="167">
        <v>0</v>
      </c>
      <c r="J67" s="166">
        <f t="shared" ref="J67:J69" si="18">SUM(C67:I67)</f>
        <v>-2475336</v>
      </c>
    </row>
    <row r="68" spans="1:10" ht="15" thickBot="1" x14ac:dyDescent="0.35">
      <c r="A68" s="84" t="s">
        <v>412</v>
      </c>
      <c r="B68" s="111" t="s">
        <v>448</v>
      </c>
      <c r="C68" s="167">
        <v>0</v>
      </c>
      <c r="D68" s="167">
        <v>-22478</v>
      </c>
      <c r="E68" s="167">
        <v>-1002909</v>
      </c>
      <c r="F68" s="167">
        <v>1025387</v>
      </c>
      <c r="G68" s="167">
        <v>0</v>
      </c>
      <c r="H68" s="167">
        <v>0</v>
      </c>
      <c r="I68" s="167">
        <v>0</v>
      </c>
      <c r="J68" s="166">
        <f t="shared" si="18"/>
        <v>0</v>
      </c>
    </row>
    <row r="69" spans="1:10" ht="15" thickBot="1" x14ac:dyDescent="0.35">
      <c r="A69" s="274" t="str">
        <f>A59</f>
        <v>31.12.2022.</v>
      </c>
      <c r="B69" s="274">
        <f>B59</f>
        <v>44926</v>
      </c>
      <c r="C69" s="242">
        <v>0</v>
      </c>
      <c r="D69" s="242">
        <f>SUM(D65:D68)</f>
        <v>458131447</v>
      </c>
      <c r="E69" s="242">
        <f>SUM(E65:E68)</f>
        <v>64725919.780000001</v>
      </c>
      <c r="F69" s="242">
        <f>SUM(F65:F68)</f>
        <v>6811531</v>
      </c>
      <c r="G69" s="242">
        <v>0</v>
      </c>
      <c r="H69" s="242">
        <v>0</v>
      </c>
      <c r="I69" s="242">
        <v>0</v>
      </c>
      <c r="J69" s="242">
        <f t="shared" si="18"/>
        <v>529668897.77999997</v>
      </c>
    </row>
    <row r="70" spans="1:10" ht="15" thickTop="1" x14ac:dyDescent="0.3">
      <c r="A70" s="93" t="str">
        <f>A23</f>
        <v>Uzskaites vērtība 31.12.2021.</v>
      </c>
      <c r="B70" s="93" t="str">
        <f>B23</f>
        <v>Net book value at 31.12.2021</v>
      </c>
      <c r="C70" s="159">
        <f t="shared" ref="C70:J70" si="19">C49-C61</f>
        <v>1084168</v>
      </c>
      <c r="D70" s="159">
        <f t="shared" si="19"/>
        <v>323340354</v>
      </c>
      <c r="E70" s="159">
        <f t="shared" si="19"/>
        <v>71910748</v>
      </c>
      <c r="F70" s="159">
        <f t="shared" si="19"/>
        <v>2062095</v>
      </c>
      <c r="G70" s="159">
        <f t="shared" si="19"/>
        <v>1538779</v>
      </c>
      <c r="H70" s="159">
        <f t="shared" si="19"/>
        <v>10708163</v>
      </c>
      <c r="I70" s="159">
        <f t="shared" si="19"/>
        <v>20027015</v>
      </c>
      <c r="J70" s="159">
        <f t="shared" si="19"/>
        <v>430671322</v>
      </c>
    </row>
    <row r="71" spans="1:10" x14ac:dyDescent="0.3">
      <c r="A71" s="93" t="str">
        <f t="shared" ref="A71:B72" si="20">A24</f>
        <v>Uzskaites vērtība 30.06.2022.</v>
      </c>
      <c r="B71" s="93" t="str">
        <f t="shared" si="20"/>
        <v>Net book value at 30.06.2022</v>
      </c>
      <c r="C71" s="159">
        <f>C54-C65</f>
        <v>1092474</v>
      </c>
      <c r="D71" s="159">
        <f t="shared" ref="D71:H71" si="21">D54-D65</f>
        <v>321327869</v>
      </c>
      <c r="E71" s="159">
        <f t="shared" si="21"/>
        <v>69908055</v>
      </c>
      <c r="F71" s="159">
        <f t="shared" si="21"/>
        <v>2418186</v>
      </c>
      <c r="G71" s="159">
        <f t="shared" si="21"/>
        <v>1538779</v>
      </c>
      <c r="H71" s="159">
        <f t="shared" si="21"/>
        <v>10708163</v>
      </c>
      <c r="I71" s="159">
        <f>I54-I65</f>
        <v>20453414</v>
      </c>
      <c r="J71" s="159">
        <f>J54-J65</f>
        <v>427446940</v>
      </c>
    </row>
    <row r="72" spans="1:10" ht="15" thickBot="1" x14ac:dyDescent="0.35">
      <c r="A72" s="288" t="str">
        <f t="shared" si="20"/>
        <v>Uzskaites vērtība 31.12.2022.</v>
      </c>
      <c r="B72" s="288" t="str">
        <f t="shared" si="20"/>
        <v>Net book value at 31.12.2022</v>
      </c>
      <c r="C72" s="157">
        <f>C59-C69</f>
        <v>1092474</v>
      </c>
      <c r="D72" s="157">
        <f t="shared" ref="D72:J72" si="22">D59-D69</f>
        <v>327554373</v>
      </c>
      <c r="E72" s="157">
        <f t="shared" si="22"/>
        <v>68969251.219999999</v>
      </c>
      <c r="F72" s="157">
        <f t="shared" si="22"/>
        <v>6667825</v>
      </c>
      <c r="G72" s="157">
        <f t="shared" si="22"/>
        <v>1825384</v>
      </c>
      <c r="H72" s="157">
        <f t="shared" si="22"/>
        <v>10708163</v>
      </c>
      <c r="I72" s="157">
        <f t="shared" si="22"/>
        <v>10260528</v>
      </c>
      <c r="J72" s="157">
        <f t="shared" si="22"/>
        <v>427077998.22000003</v>
      </c>
    </row>
    <row r="73" spans="1:10" ht="15" thickTop="1" x14ac:dyDescent="0.3">
      <c r="A73" s="89"/>
      <c r="B73" s="89"/>
      <c r="C73" s="172"/>
      <c r="D73" s="173"/>
      <c r="E73" s="173"/>
      <c r="F73" s="174"/>
      <c r="G73" s="174"/>
      <c r="H73" s="174"/>
    </row>
    <row r="74" spans="1:10" x14ac:dyDescent="0.3">
      <c r="A74" s="86" t="s">
        <v>453</v>
      </c>
      <c r="B74" s="76" t="s">
        <v>454</v>
      </c>
      <c r="C74" s="174"/>
      <c r="D74" s="174"/>
      <c r="E74" s="174"/>
      <c r="F74" s="174"/>
      <c r="G74" s="174"/>
      <c r="H74" s="174"/>
    </row>
    <row r="75" spans="1:10" ht="57.6" x14ac:dyDescent="0.3">
      <c r="A75" s="74"/>
      <c r="B75" s="8"/>
      <c r="C75" s="8" t="s">
        <v>432</v>
      </c>
      <c r="D75" s="175" t="s">
        <v>433</v>
      </c>
      <c r="E75" s="175" t="s">
        <v>434</v>
      </c>
      <c r="F75" s="175" t="s">
        <v>435</v>
      </c>
      <c r="G75" s="175" t="s">
        <v>436</v>
      </c>
      <c r="H75" s="175" t="s">
        <v>437</v>
      </c>
      <c r="I75" s="175" t="s">
        <v>438</v>
      </c>
      <c r="J75" s="175" t="s">
        <v>402</v>
      </c>
    </row>
    <row r="76" spans="1:10" ht="43.2" x14ac:dyDescent="0.3">
      <c r="A76" s="74"/>
      <c r="B76" s="8"/>
      <c r="C76" s="8" t="s">
        <v>439</v>
      </c>
      <c r="D76" s="245" t="s">
        <v>440</v>
      </c>
      <c r="E76" s="246" t="s">
        <v>441</v>
      </c>
      <c r="F76" s="246" t="s">
        <v>442</v>
      </c>
      <c r="G76" s="246" t="s">
        <v>443</v>
      </c>
      <c r="H76" s="246" t="s">
        <v>444</v>
      </c>
      <c r="I76" s="246" t="s">
        <v>445</v>
      </c>
      <c r="J76" s="246" t="s">
        <v>405</v>
      </c>
    </row>
    <row r="77" spans="1:10" ht="15" thickBot="1" x14ac:dyDescent="0.35">
      <c r="A77" s="84"/>
      <c r="B77" s="85"/>
      <c r="C77" s="85"/>
      <c r="D77" s="167" t="s">
        <v>113</v>
      </c>
      <c r="E77" s="167" t="s">
        <v>113</v>
      </c>
      <c r="F77" s="167" t="s">
        <v>113</v>
      </c>
      <c r="G77" s="167" t="s">
        <v>113</v>
      </c>
      <c r="H77" s="167"/>
      <c r="I77" s="167" t="s">
        <v>113</v>
      </c>
      <c r="J77" s="167" t="s">
        <v>113</v>
      </c>
    </row>
    <row r="78" spans="1:10" ht="15" thickBot="1" x14ac:dyDescent="0.35">
      <c r="A78" s="121" t="s">
        <v>446</v>
      </c>
      <c r="B78" s="122" t="s">
        <v>447</v>
      </c>
      <c r="C78" s="121"/>
      <c r="D78" s="176"/>
      <c r="E78" s="176"/>
      <c r="F78" s="176"/>
      <c r="G78" s="176"/>
      <c r="H78" s="176"/>
      <c r="I78" s="176"/>
      <c r="J78" s="176"/>
    </row>
    <row r="79" spans="1:10" ht="15" thickBot="1" x14ac:dyDescent="0.35">
      <c r="A79" s="238" t="str">
        <f>A31</f>
        <v>31.12.2022.</v>
      </c>
      <c r="B79" s="238">
        <f>B31</f>
        <v>44926</v>
      </c>
      <c r="C79" s="177">
        <f>C59</f>
        <v>1092474</v>
      </c>
      <c r="D79" s="177">
        <f t="shared" ref="D79:J79" si="23">D59</f>
        <v>785685820</v>
      </c>
      <c r="E79" s="177">
        <f t="shared" si="23"/>
        <v>133695171</v>
      </c>
      <c r="F79" s="177">
        <f t="shared" si="23"/>
        <v>13479356</v>
      </c>
      <c r="G79" s="177">
        <f t="shared" si="23"/>
        <v>1825384</v>
      </c>
      <c r="H79" s="177">
        <f t="shared" si="23"/>
        <v>10708163</v>
      </c>
      <c r="I79" s="177">
        <f t="shared" si="23"/>
        <v>10260528</v>
      </c>
      <c r="J79" s="177">
        <f t="shared" si="23"/>
        <v>956746896</v>
      </c>
    </row>
    <row r="80" spans="1:10" ht="15" thickBot="1" x14ac:dyDescent="0.35">
      <c r="A80" s="11" t="s">
        <v>410</v>
      </c>
      <c r="B80" s="11" t="s">
        <v>411</v>
      </c>
      <c r="C80" s="167">
        <v>0</v>
      </c>
      <c r="D80" s="167">
        <v>7250</v>
      </c>
      <c r="E80" s="167">
        <v>102978</v>
      </c>
      <c r="F80" s="167">
        <v>367219</v>
      </c>
      <c r="G80" s="240">
        <v>0</v>
      </c>
      <c r="H80" s="167">
        <v>0</v>
      </c>
      <c r="I80" s="167">
        <v>14978177</v>
      </c>
      <c r="J80" s="250">
        <f t="shared" ref="J80:J82" si="24">SUM(C80:I80)</f>
        <v>15455624</v>
      </c>
    </row>
    <row r="81" spans="1:10" ht="15" thickBot="1" x14ac:dyDescent="0.35">
      <c r="A81" s="112" t="s">
        <v>412</v>
      </c>
      <c r="B81" s="112" t="s">
        <v>448</v>
      </c>
      <c r="C81" s="167">
        <v>0</v>
      </c>
      <c r="D81" s="167">
        <v>524303</v>
      </c>
      <c r="E81" s="167">
        <v>193197</v>
      </c>
      <c r="F81" s="167">
        <v>300182</v>
      </c>
      <c r="G81" s="167"/>
      <c r="H81" s="167">
        <v>0</v>
      </c>
      <c r="I81" s="167">
        <v>-1017682</v>
      </c>
      <c r="J81" s="250">
        <f t="shared" si="24"/>
        <v>0</v>
      </c>
    </row>
    <row r="82" spans="1:10" ht="15" thickBot="1" x14ac:dyDescent="0.35">
      <c r="A82" s="84" t="s">
        <v>414</v>
      </c>
      <c r="B82" s="112" t="s">
        <v>415</v>
      </c>
      <c r="C82" s="167">
        <v>0</v>
      </c>
      <c r="D82" s="167">
        <v>0</v>
      </c>
      <c r="E82" s="167">
        <v>-10020</v>
      </c>
      <c r="F82" s="167">
        <v>-26060</v>
      </c>
      <c r="G82" s="167">
        <v>0</v>
      </c>
      <c r="H82" s="167">
        <v>0</v>
      </c>
      <c r="I82" s="167">
        <v>0</v>
      </c>
      <c r="J82" s="250">
        <f t="shared" si="24"/>
        <v>-36080</v>
      </c>
    </row>
    <row r="83" spans="1:10" ht="15" thickBot="1" x14ac:dyDescent="0.35">
      <c r="A83" s="238" t="str">
        <f>A35</f>
        <v>30.06.2023.</v>
      </c>
      <c r="B83" s="110">
        <f>B40</f>
        <v>45107</v>
      </c>
      <c r="C83" s="237">
        <f t="shared" ref="C83:I83" si="25">SUM(C79:C82)</f>
        <v>1092474</v>
      </c>
      <c r="D83" s="237">
        <f t="shared" si="25"/>
        <v>786217373</v>
      </c>
      <c r="E83" s="237">
        <f t="shared" si="25"/>
        <v>133981326</v>
      </c>
      <c r="F83" s="237">
        <f t="shared" si="25"/>
        <v>14120697</v>
      </c>
      <c r="G83" s="237">
        <f t="shared" si="25"/>
        <v>1825384</v>
      </c>
      <c r="H83" s="237">
        <f t="shared" si="25"/>
        <v>10708163</v>
      </c>
      <c r="I83" s="237">
        <f t="shared" si="25"/>
        <v>24221023</v>
      </c>
      <c r="J83" s="237">
        <f>SUM(C83:I83)</f>
        <v>972166440</v>
      </c>
    </row>
    <row r="84" spans="1:10" ht="15" thickBot="1" x14ac:dyDescent="0.35">
      <c r="A84" s="123" t="s">
        <v>450</v>
      </c>
      <c r="B84" s="123" t="s">
        <v>451</v>
      </c>
      <c r="C84" s="169"/>
      <c r="D84" s="169"/>
      <c r="E84" s="169"/>
      <c r="F84" s="169"/>
      <c r="G84" s="169"/>
      <c r="H84" s="169"/>
      <c r="I84" s="169"/>
      <c r="J84" s="169"/>
    </row>
    <row r="85" spans="1:10" ht="15" thickBot="1" x14ac:dyDescent="0.35">
      <c r="A85" s="238" t="str">
        <f>A79</f>
        <v>31.12.2022.</v>
      </c>
      <c r="B85" s="238">
        <f>B79</f>
        <v>44926</v>
      </c>
      <c r="C85" s="159">
        <f>C69</f>
        <v>0</v>
      </c>
      <c r="D85" s="159">
        <f t="shared" ref="D85:J85" si="26">D69</f>
        <v>458131447</v>
      </c>
      <c r="E85" s="159">
        <f t="shared" si="26"/>
        <v>64725919.780000001</v>
      </c>
      <c r="F85" s="159">
        <f t="shared" si="26"/>
        <v>6811531</v>
      </c>
      <c r="G85" s="159">
        <f t="shared" si="26"/>
        <v>0</v>
      </c>
      <c r="H85" s="159">
        <f t="shared" si="26"/>
        <v>0</v>
      </c>
      <c r="I85" s="159">
        <f t="shared" si="26"/>
        <v>0</v>
      </c>
      <c r="J85" s="159">
        <f t="shared" si="26"/>
        <v>529668897.77999997</v>
      </c>
    </row>
    <row r="86" spans="1:10" ht="15" thickBot="1" x14ac:dyDescent="0.35">
      <c r="A86" s="11" t="s">
        <v>420</v>
      </c>
      <c r="B86" s="11" t="s">
        <v>455</v>
      </c>
      <c r="C86" s="171">
        <v>0</v>
      </c>
      <c r="D86" s="171">
        <v>5761195</v>
      </c>
      <c r="E86" s="171">
        <v>2342959</v>
      </c>
      <c r="F86" s="171">
        <v>537537</v>
      </c>
      <c r="G86" s="171">
        <v>0</v>
      </c>
      <c r="H86" s="171" t="s">
        <v>456</v>
      </c>
      <c r="I86" s="171" t="s">
        <v>456</v>
      </c>
      <c r="J86" s="170">
        <f t="shared" ref="J86:J91" si="27">SUM(C86:I86)</f>
        <v>8641691</v>
      </c>
    </row>
    <row r="87" spans="1:10" ht="15" thickBot="1" x14ac:dyDescent="0.35">
      <c r="A87" s="112" t="s">
        <v>414</v>
      </c>
      <c r="B87" s="112" t="s">
        <v>415</v>
      </c>
      <c r="C87" s="167">
        <v>0</v>
      </c>
      <c r="D87" s="167">
        <v>0</v>
      </c>
      <c r="E87" s="167">
        <v>-8729</v>
      </c>
      <c r="F87" s="167">
        <v>-25718</v>
      </c>
      <c r="G87" s="167">
        <v>0</v>
      </c>
      <c r="H87" s="167" t="s">
        <v>456</v>
      </c>
      <c r="I87" s="167" t="s">
        <v>456</v>
      </c>
      <c r="J87" s="170">
        <f t="shared" si="27"/>
        <v>-34447</v>
      </c>
    </row>
    <row r="88" spans="1:10" ht="15" thickBot="1" x14ac:dyDescent="0.35">
      <c r="A88" s="11" t="s">
        <v>412</v>
      </c>
      <c r="B88" s="11" t="s">
        <v>413</v>
      </c>
      <c r="C88" s="167" t="s">
        <v>225</v>
      </c>
      <c r="D88" s="167">
        <v>0</v>
      </c>
      <c r="E88" s="167">
        <v>38225</v>
      </c>
      <c r="F88" s="167">
        <v>-38225</v>
      </c>
      <c r="G88" s="167">
        <v>0</v>
      </c>
      <c r="H88" s="167" t="s">
        <v>456</v>
      </c>
      <c r="I88" s="167" t="s">
        <v>456</v>
      </c>
      <c r="J88" s="170">
        <f t="shared" si="27"/>
        <v>0</v>
      </c>
    </row>
    <row r="89" spans="1:10" ht="15" thickBot="1" x14ac:dyDescent="0.35">
      <c r="A89" s="239" t="str">
        <f>A35</f>
        <v>30.06.2023.</v>
      </c>
      <c r="B89" s="239">
        <f>B35</f>
        <v>45107</v>
      </c>
      <c r="C89" s="157">
        <f>SUM(C85:C88)</f>
        <v>0</v>
      </c>
      <c r="D89" s="157">
        <f t="shared" ref="D89:I89" si="28">SUM(D85:D88)</f>
        <v>463892642</v>
      </c>
      <c r="E89" s="157">
        <f t="shared" si="28"/>
        <v>67098374.780000001</v>
      </c>
      <c r="F89" s="157">
        <f t="shared" si="28"/>
        <v>7285125</v>
      </c>
      <c r="G89" s="157">
        <f t="shared" si="28"/>
        <v>0</v>
      </c>
      <c r="H89" s="157">
        <f t="shared" si="28"/>
        <v>0</v>
      </c>
      <c r="I89" s="157">
        <f t="shared" si="28"/>
        <v>0</v>
      </c>
      <c r="J89" s="157">
        <f t="shared" si="27"/>
        <v>538276141.77999997</v>
      </c>
    </row>
    <row r="90" spans="1:10" ht="15" thickTop="1" x14ac:dyDescent="0.3">
      <c r="A90" s="93" t="str">
        <f>A72</f>
        <v>Uzskaites vērtība 31.12.2022.</v>
      </c>
      <c r="B90" s="93" t="str">
        <f>B72</f>
        <v>Net book value at 31.12.2022</v>
      </c>
      <c r="C90" s="159">
        <f>C72</f>
        <v>1092474</v>
      </c>
      <c r="D90" s="159">
        <f t="shared" ref="D90:I90" si="29">D72</f>
        <v>327554373</v>
      </c>
      <c r="E90" s="159">
        <f t="shared" si="29"/>
        <v>68969251.219999999</v>
      </c>
      <c r="F90" s="159">
        <f t="shared" si="29"/>
        <v>6667825</v>
      </c>
      <c r="G90" s="159">
        <f t="shared" si="29"/>
        <v>1825384</v>
      </c>
      <c r="H90" s="159">
        <f t="shared" si="29"/>
        <v>10708163</v>
      </c>
      <c r="I90" s="159">
        <f t="shared" si="29"/>
        <v>10260528</v>
      </c>
      <c r="J90" s="159">
        <f>SUM(C90:I90)</f>
        <v>427077998.22000003</v>
      </c>
    </row>
    <row r="91" spans="1:10" ht="15" thickBot="1" x14ac:dyDescent="0.35">
      <c r="A91" s="79" t="s">
        <v>429</v>
      </c>
      <c r="B91" s="79" t="str">
        <f>B42</f>
        <v>Net book value at 30.06.2023</v>
      </c>
      <c r="C91" s="157">
        <f>C83-C89</f>
        <v>1092474</v>
      </c>
      <c r="D91" s="157">
        <f t="shared" ref="D91:I91" si="30">D83-D89</f>
        <v>322324731</v>
      </c>
      <c r="E91" s="157">
        <f t="shared" si="30"/>
        <v>66882951.219999999</v>
      </c>
      <c r="F91" s="157">
        <f t="shared" si="30"/>
        <v>6835572</v>
      </c>
      <c r="G91" s="157">
        <f t="shared" si="30"/>
        <v>1825384</v>
      </c>
      <c r="H91" s="157">
        <f t="shared" si="30"/>
        <v>10708163</v>
      </c>
      <c r="I91" s="157">
        <f t="shared" si="30"/>
        <v>24221023</v>
      </c>
      <c r="J91" s="157">
        <f t="shared" si="27"/>
        <v>433890298.22000003</v>
      </c>
    </row>
    <row r="92" spans="1:10" ht="15" thickTop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19"/>
  <sheetViews>
    <sheetView showGridLines="0" topLeftCell="B1" zoomScale="85" zoomScaleNormal="85" workbookViewId="0">
      <selection activeCell="D18" sqref="D18"/>
    </sheetView>
  </sheetViews>
  <sheetFormatPr defaultColWidth="8.88671875" defaultRowHeight="14.4" x14ac:dyDescent="0.3"/>
  <cols>
    <col min="1" max="2" width="43" customWidth="1"/>
    <col min="3" max="5" width="13.6640625" customWidth="1"/>
  </cols>
  <sheetData>
    <row r="1" spans="1:5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30.06.2023.</v>
      </c>
      <c r="B1" s="140" t="str">
        <f>'Galvenie darbības rādītāji'!B1</f>
        <v>JOINT STOCK COMPANY CONEXUS BALTIC GRID Condensed interim statements for the period from 01.01.2023 until 30.06.2023</v>
      </c>
    </row>
    <row r="2" spans="1:5" s="129" customFormat="1" ht="15.6" x14ac:dyDescent="0.3">
      <c r="A2" s="76" t="s">
        <v>457</v>
      </c>
      <c r="B2" s="76" t="s">
        <v>458</v>
      </c>
    </row>
    <row r="3" spans="1:5" s="129" customFormat="1" ht="15.6" x14ac:dyDescent="0.3">
      <c r="A3" s="94"/>
      <c r="B3" s="94"/>
      <c r="C3" s="95">
        <f>'Pārskats par finanšu stāvokli'!D3</f>
        <v>45107</v>
      </c>
      <c r="D3" s="95">
        <f>'Pārskats par finanšu stāvokli'!E3</f>
        <v>44742</v>
      </c>
      <c r="E3" s="95">
        <f>'Pārskats par finanšu stāvokli'!F3</f>
        <v>44926</v>
      </c>
    </row>
    <row r="4" spans="1:5" s="129" customFormat="1" ht="15.6" x14ac:dyDescent="0.3">
      <c r="A4" s="91"/>
      <c r="B4" s="91"/>
      <c r="C4" s="143" t="s">
        <v>113</v>
      </c>
      <c r="D4" s="143" t="s">
        <v>113</v>
      </c>
      <c r="E4" s="143" t="s">
        <v>113</v>
      </c>
    </row>
    <row r="5" spans="1:5" s="129" customFormat="1" ht="15.6" x14ac:dyDescent="0.3">
      <c r="A5" s="31" t="s">
        <v>459</v>
      </c>
      <c r="B5" s="31" t="s">
        <v>460</v>
      </c>
      <c r="C5" s="275">
        <f>E7</f>
        <v>1108652</v>
      </c>
      <c r="D5" s="276">
        <f>E5</f>
        <v>1209438</v>
      </c>
      <c r="E5" s="1">
        <v>1209438</v>
      </c>
    </row>
    <row r="6" spans="1:5" s="129" customFormat="1" ht="15.6" x14ac:dyDescent="0.3">
      <c r="A6" s="92" t="s">
        <v>461</v>
      </c>
      <c r="B6" t="s">
        <v>462</v>
      </c>
      <c r="C6" s="277">
        <v>-50393</v>
      </c>
      <c r="D6" s="270">
        <v>-50393</v>
      </c>
      <c r="E6" s="149">
        <v>-100786</v>
      </c>
    </row>
    <row r="7" spans="1:5" s="129" customFormat="1" ht="15.6" x14ac:dyDescent="0.3">
      <c r="A7" s="93" t="s">
        <v>463</v>
      </c>
      <c r="B7" s="93" t="s">
        <v>464</v>
      </c>
      <c r="C7" s="198">
        <f>C5+C6</f>
        <v>1058259</v>
      </c>
      <c r="D7" s="198">
        <f>D5+D6</f>
        <v>1159045</v>
      </c>
      <c r="E7" s="198">
        <f>E5+E6</f>
        <v>1108652</v>
      </c>
    </row>
    <row r="8" spans="1:5" s="129" customFormat="1" ht="15.6" x14ac:dyDescent="0.3">
      <c r="A8" s="92" t="s">
        <v>465</v>
      </c>
      <c r="B8" s="92" t="s">
        <v>466</v>
      </c>
      <c r="C8" s="180">
        <v>100786</v>
      </c>
      <c r="D8" s="1">
        <v>100786</v>
      </c>
      <c r="E8" s="1">
        <v>100786</v>
      </c>
    </row>
    <row r="9" spans="1:5" s="129" customFormat="1" ht="15.6" x14ac:dyDescent="0.3">
      <c r="A9" s="92" t="s">
        <v>467</v>
      </c>
      <c r="B9" s="92" t="s">
        <v>468</v>
      </c>
      <c r="C9" s="180">
        <v>957472</v>
      </c>
      <c r="D9" s="1">
        <v>1058259</v>
      </c>
      <c r="E9" s="1">
        <v>1007865</v>
      </c>
    </row>
    <row r="10" spans="1:5" s="129" customFormat="1" ht="15.6" x14ac:dyDescent="0.3">
      <c r="A10" s="140"/>
      <c r="B10" s="140"/>
    </row>
    <row r="12" spans="1:5" s="98" customFormat="1" x14ac:dyDescent="0.3">
      <c r="A12" s="76" t="s">
        <v>469</v>
      </c>
      <c r="B12" s="78" t="s">
        <v>470</v>
      </c>
      <c r="D12" s="88"/>
      <c r="E12" s="88"/>
    </row>
    <row r="13" spans="1:5" s="98" customFormat="1" x14ac:dyDescent="0.3">
      <c r="A13" s="94"/>
      <c r="B13" s="95"/>
      <c r="C13" s="97">
        <f>C3</f>
        <v>45107</v>
      </c>
      <c r="D13" s="142">
        <f>D3</f>
        <v>44742</v>
      </c>
      <c r="E13" s="142">
        <f>E3</f>
        <v>44926</v>
      </c>
    </row>
    <row r="14" spans="1:5" s="98" customFormat="1" x14ac:dyDescent="0.3">
      <c r="A14" s="91"/>
      <c r="B14" s="143"/>
      <c r="C14" s="143" t="s">
        <v>113</v>
      </c>
      <c r="D14" s="143" t="s">
        <v>113</v>
      </c>
      <c r="E14" s="143" t="s">
        <v>113</v>
      </c>
    </row>
    <row r="15" spans="1:5" s="98" customFormat="1" x14ac:dyDescent="0.3">
      <c r="A15" s="92" t="s">
        <v>471</v>
      </c>
      <c r="B15" s="2" t="s">
        <v>472</v>
      </c>
      <c r="C15" s="149">
        <v>63018540</v>
      </c>
      <c r="D15" s="149">
        <v>58052235</v>
      </c>
      <c r="E15" s="149">
        <v>69468183</v>
      </c>
    </row>
    <row r="16" spans="1:5" s="98" customFormat="1" x14ac:dyDescent="0.3">
      <c r="A16" s="92" t="s">
        <v>473</v>
      </c>
      <c r="B16" s="92" t="s">
        <v>474</v>
      </c>
      <c r="C16" s="149">
        <v>12899286</v>
      </c>
      <c r="D16" s="149">
        <v>16043972</v>
      </c>
      <c r="E16" s="149">
        <v>12899286</v>
      </c>
    </row>
    <row r="17" spans="1:5" s="98" customFormat="1" ht="28.8" x14ac:dyDescent="0.3">
      <c r="A17" s="11" t="s">
        <v>475</v>
      </c>
      <c r="B17" s="11" t="s">
        <v>476</v>
      </c>
      <c r="C17" s="158">
        <v>58935</v>
      </c>
      <c r="D17" s="158">
        <v>39427</v>
      </c>
      <c r="E17" s="158">
        <v>62480</v>
      </c>
    </row>
    <row r="18" spans="1:5" s="98" customFormat="1" ht="14.4" customHeight="1" thickBot="1" x14ac:dyDescent="0.35">
      <c r="A18" s="96"/>
      <c r="B18" s="36"/>
      <c r="C18" s="223">
        <f t="shared" ref="C18:D18" si="0">SUM(C15:C17)</f>
        <v>75976761</v>
      </c>
      <c r="D18" s="223">
        <f t="shared" si="0"/>
        <v>74135634</v>
      </c>
      <c r="E18" s="223">
        <f>SUM(E15:E17)</f>
        <v>82429949</v>
      </c>
    </row>
    <row r="19" spans="1:5" ht="15" thickTop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7295E16D6EAF4299AAE5D8265B25A3" ma:contentTypeVersion="7" ma:contentTypeDescription="Izveidot jaunu dokumentu." ma:contentTypeScope="" ma:versionID="4af0929de2fa3932b7b0f481adf3ad4c">
  <xsd:schema xmlns:xsd="http://www.w3.org/2001/XMLSchema" xmlns:xs="http://www.w3.org/2001/XMLSchema" xmlns:p="http://schemas.microsoft.com/office/2006/metadata/properties" xmlns:ns2="a3254b5f-5094-40a3-96d4-cb481080e4dc" xmlns:ns3="12d3288d-28e8-4ecf-b401-cc4a9dfc3cd3" targetNamespace="http://schemas.microsoft.com/office/2006/metadata/properties" ma:root="true" ma:fieldsID="4d9f176318d9ec9cda61466d1c7dfbf8" ns2:_="" ns3:_="">
    <xsd:import namespace="a3254b5f-5094-40a3-96d4-cb481080e4dc"/>
    <xsd:import namespace="12d3288d-28e8-4ecf-b401-cc4a9dfc3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4b5f-5094-40a3-96d4-cb481080e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3288d-28e8-4ecf-b401-cc4a9dfc3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D2754-AF83-4B67-B242-9A48C42A7D69}">
  <ds:schemaRefs>
    <ds:schemaRef ds:uri="12d3288d-28e8-4ecf-b401-cc4a9dfc3cd3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a3254b5f-5094-40a3-96d4-cb481080e4dc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55CC07-C3B9-4DA2-9543-DD2895829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B4695-1870-4A5C-B344-8A58AC605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54b5f-5094-40a3-96d4-cb481080e4dc"/>
    <ds:schemaRef ds:uri="12d3288d-28e8-4ecf-b401-cc4a9dfc3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Nr.4</vt:lpstr>
      <vt:lpstr>Pielikumi Nr.5-10</vt:lpstr>
      <vt:lpstr>Pielikumi Nr.11, 12</vt:lpstr>
      <vt:lpstr>Pielikums Nr.14-15</vt:lpstr>
      <vt:lpstr>'Peļņas vai zaudējumu pārskats'!_Hlk71365834</vt:lpstr>
      <vt:lpstr>'Pielikumi Nr.5-10'!_Toc506281143</vt:lpstr>
      <vt:lpstr>'Pielikumi Nr.11, 12'!_Toc506281145</vt:lpstr>
      <vt:lpstr>'Pielikumi Nr.11, 12'!_Toc506297406</vt:lpstr>
      <vt:lpstr>'Pielikumi Nr.5-10'!_Toc506297406</vt:lpstr>
      <vt:lpstr>'Pielikums Nr.4'!_Toc506297406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Zvirbule</dc:creator>
  <cp:keywords/>
  <dc:description/>
  <cp:lastModifiedBy>Laura Zvirbule</cp:lastModifiedBy>
  <cp:revision/>
  <dcterms:created xsi:type="dcterms:W3CDTF">2021-05-20T13:36:12Z</dcterms:created>
  <dcterms:modified xsi:type="dcterms:W3CDTF">2023-07-30T11:36:25Z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0x010100C77295E16D6EAF4299AAE5D8265B25A3</vt:lpwstr>
  </property>
</Properties>
</file>